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J:\Merry\PT23-0165N\"/>
    </mc:Choice>
  </mc:AlternateContent>
  <xr:revisionPtr revIDLastSave="0" documentId="13_ncr:1_{D90E013F-839D-49C6-BDEE-219FEF72174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5" r:id="rId1"/>
    <sheet name=" 3 Schedule Construction Type" sheetId="3" r:id="rId2"/>
  </sheets>
  <definedNames>
    <definedName name="_xlnm.Print_Area" localSheetId="1">' 3 Schedule Construction Type'!$A$1:$P$178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5" l="1"/>
  <c r="J62" i="5" s="1"/>
  <c r="J64" i="5" s="1"/>
  <c r="H60" i="5"/>
  <c r="N60" i="5"/>
  <c r="N62" i="5" s="1"/>
  <c r="L60" i="5"/>
  <c r="L62" i="5" s="1"/>
  <c r="F60" i="5"/>
  <c r="P109" i="3"/>
  <c r="N109" i="3"/>
  <c r="L109" i="3"/>
  <c r="J109" i="3"/>
  <c r="H109" i="3"/>
  <c r="F109" i="3"/>
  <c r="P163" i="3"/>
  <c r="P164" i="3" s="1"/>
  <c r="P108" i="3"/>
  <c r="P80" i="3"/>
  <c r="P40" i="3"/>
  <c r="N163" i="3"/>
  <c r="N108" i="3"/>
  <c r="N80" i="3"/>
  <c r="N40" i="3"/>
  <c r="L108" i="3"/>
  <c r="L80" i="3"/>
  <c r="L163" i="3"/>
  <c r="L40" i="3"/>
  <c r="J108" i="3"/>
  <c r="J40" i="3"/>
  <c r="J163" i="3"/>
  <c r="J164" i="3" s="1"/>
  <c r="J80" i="3"/>
  <c r="H108" i="3"/>
  <c r="H163" i="3"/>
  <c r="H164" i="3" s="1"/>
  <c r="F62" i="5" l="1"/>
  <c r="F64" i="5" s="1"/>
  <c r="H62" i="5"/>
  <c r="H64" i="5" s="1"/>
  <c r="L64" i="5"/>
  <c r="N64" i="5"/>
  <c r="L110" i="3"/>
  <c r="N164" i="3"/>
  <c r="N165" i="3" s="1"/>
  <c r="L164" i="3"/>
  <c r="L165" i="3" s="1"/>
  <c r="H110" i="3"/>
  <c r="J110" i="3"/>
  <c r="N110" i="3"/>
  <c r="P170" i="3"/>
  <c r="P174" i="3"/>
  <c r="P176" i="3" s="1"/>
  <c r="P165" i="3"/>
  <c r="N174" i="3"/>
  <c r="N176" i="3" s="1"/>
  <c r="L174" i="3"/>
  <c r="J174" i="3"/>
  <c r="J165" i="3"/>
  <c r="L170" i="3" l="1"/>
  <c r="L172" i="3" s="1"/>
  <c r="J170" i="3"/>
  <c r="J172" i="3" s="1"/>
  <c r="N170" i="3"/>
  <c r="N172" i="3" s="1"/>
  <c r="J176" i="3"/>
  <c r="F163" i="3"/>
  <c r="F164" i="3" s="1"/>
  <c r="P110" i="3"/>
  <c r="P172" i="3"/>
  <c r="L176" i="3"/>
  <c r="H165" i="3"/>
  <c r="F40" i="3" l="1"/>
  <c r="F165" i="3"/>
  <c r="F108" i="3" l="1"/>
  <c r="F80" i="3"/>
  <c r="F174" i="3" l="1"/>
  <c r="F178" i="3" s="1"/>
  <c r="H170" i="3" l="1"/>
  <c r="F176" i="3"/>
  <c r="F110" i="3"/>
  <c r="F172" i="3" s="1"/>
  <c r="F170" i="3"/>
  <c r="H80" i="3" l="1"/>
  <c r="H40" i="3" l="1"/>
  <c r="H174" i="3" s="1"/>
  <c r="H176" i="3" s="1"/>
  <c r="H17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Komenda, Crystal</author>
  </authors>
  <commentList>
    <comment ref="B16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Komenda, Crystal:</t>
        </r>
        <r>
          <rPr>
            <sz val="9"/>
            <color indexed="81"/>
            <rFont val="Tahoma"/>
            <family val="2"/>
          </rPr>
          <t xml:space="preserve">
Delete this line if sales tax is not applicable to this schedule</t>
        </r>
      </text>
    </comment>
    <comment ref="B16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Komenda, Crystal:</t>
        </r>
        <r>
          <rPr>
            <sz val="9"/>
            <color indexed="81"/>
            <rFont val="Tahoma"/>
            <family val="2"/>
          </rPr>
          <t xml:space="preserve">
Delete this line if sales tax is not applicable to this schedule
</t>
        </r>
      </text>
    </comment>
    <comment ref="E17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Komenda, Crystal:</t>
        </r>
        <r>
          <rPr>
            <sz val="9"/>
            <color indexed="81"/>
            <rFont val="Tahoma"/>
            <family val="2"/>
          </rPr>
          <t xml:space="preserve">
Change this amount in the form of a decimal to update calculated product</t>
        </r>
      </text>
    </comment>
  </commentList>
</comments>
</file>

<file path=xl/sharedStrings.xml><?xml version="1.0" encoding="utf-8"?>
<sst xmlns="http://schemas.openxmlformats.org/spreadsheetml/2006/main" count="170" uniqueCount="91">
  <si>
    <t xml:space="preserve"> </t>
  </si>
  <si>
    <t>ENGINEER'S</t>
  </si>
  <si>
    <t>ESTIMATE</t>
  </si>
  <si>
    <t>Item</t>
  </si>
  <si>
    <t>Description</t>
  </si>
  <si>
    <t>Unit</t>
  </si>
  <si>
    <t>Quantity</t>
  </si>
  <si>
    <t>Unit Price</t>
  </si>
  <si>
    <t>Amount</t>
  </si>
  <si>
    <t>Total Schedule A</t>
  </si>
  <si>
    <t>SCHEDULE A</t>
  </si>
  <si>
    <t>GRAND TOTAL</t>
  </si>
  <si>
    <t>CONTRACT VALUE</t>
  </si>
  <si>
    <t>SBE Base Bid</t>
  </si>
  <si>
    <t>SCHEDULE B</t>
  </si>
  <si>
    <t>Total Schedule B</t>
  </si>
  <si>
    <t>Contingency Amount</t>
  </si>
  <si>
    <t>SCHEDULE C</t>
  </si>
  <si>
    <t>(Sub)Total Schedule C</t>
  </si>
  <si>
    <t>Total Schedule C</t>
  </si>
  <si>
    <t>Sales Tax @ 10.2%</t>
  </si>
  <si>
    <t>Enter Name of Project Here</t>
  </si>
  <si>
    <t>Enter Spec Number Here</t>
  </si>
  <si>
    <t xml:space="preserve">10.2% Sales Tax </t>
  </si>
  <si>
    <t>Bid Opening: Enter Opening Date Here</t>
  </si>
  <si>
    <t>WASTEWATER IMPROVEMENTS (RULE 170)</t>
  </si>
  <si>
    <t>SCHEDULE D</t>
  </si>
  <si>
    <t>SURFACEWATER IMPROVEMENTS (Rule 171)</t>
  </si>
  <si>
    <t>ROADWAY IMPROVEMENTS (Rule 171)</t>
  </si>
  <si>
    <t>Sales Tax @ 10.3%</t>
  </si>
  <si>
    <t xml:space="preserve">10.3% Sales Tax </t>
  </si>
  <si>
    <t>Base Bid</t>
  </si>
  <si>
    <t>Hudson Workwear</t>
  </si>
  <si>
    <t>Jacket – Small</t>
  </si>
  <si>
    <t>Jacket – Small Short</t>
  </si>
  <si>
    <t>Jacket – Small Tall</t>
  </si>
  <si>
    <t>EA</t>
  </si>
  <si>
    <t>Jacket – Medium</t>
  </si>
  <si>
    <t>Jacket – Medium Short</t>
  </si>
  <si>
    <t>Jacket – Medium Tall</t>
  </si>
  <si>
    <t>Jacket – Large</t>
  </si>
  <si>
    <t>Jacket – Large Short</t>
  </si>
  <si>
    <t>Jacket – Large Tall</t>
  </si>
  <si>
    <t>Jacket – XL</t>
  </si>
  <si>
    <t>Jacket – XL Short</t>
  </si>
  <si>
    <t>Jacket – XL Tall</t>
  </si>
  <si>
    <t>Jacket – 2XL</t>
  </si>
  <si>
    <t>Jacket – 2XL Short</t>
  </si>
  <si>
    <t>Jacket – 2XL Tall</t>
  </si>
  <si>
    <t>Jacket – 3XL</t>
  </si>
  <si>
    <t>Jacket – 3XL Short</t>
  </si>
  <si>
    <t>Jacket – 3XL Tall</t>
  </si>
  <si>
    <t>Jacket – 4XL</t>
  </si>
  <si>
    <t>Jacket – 4XL Short</t>
  </si>
  <si>
    <t>Jacket – 4XL Tall</t>
  </si>
  <si>
    <t>Jacket – 5XL</t>
  </si>
  <si>
    <t>Jacket – 5XL Short</t>
  </si>
  <si>
    <t>Jacket – 5XL Tall</t>
  </si>
  <si>
    <t>Bib – Small</t>
  </si>
  <si>
    <t>Bib – Small Short</t>
  </si>
  <si>
    <t>Bib – Small Tall</t>
  </si>
  <si>
    <t>Bib – Medium</t>
  </si>
  <si>
    <t>Bib – Medium Short</t>
  </si>
  <si>
    <t>Bib – Medium Tall</t>
  </si>
  <si>
    <t>Bib – Large</t>
  </si>
  <si>
    <t>Bib – Large Tall</t>
  </si>
  <si>
    <t>Bib – Large Short</t>
  </si>
  <si>
    <t>Bib – XL</t>
  </si>
  <si>
    <t>Bib – XL Short</t>
  </si>
  <si>
    <t>Bib – XL Tall</t>
  </si>
  <si>
    <t>Bib – 2XL</t>
  </si>
  <si>
    <t>Bib – 2XL Short</t>
  </si>
  <si>
    <t>Bib – 2XL Tall</t>
  </si>
  <si>
    <t>Bib – 3XL</t>
  </si>
  <si>
    <t>Bib – 3XL Short</t>
  </si>
  <si>
    <t>Bib – 3XL Tall</t>
  </si>
  <si>
    <t>Bib – 4XL</t>
  </si>
  <si>
    <t>Bib – 4XL Short</t>
  </si>
  <si>
    <t>Bib – 4XL Tall</t>
  </si>
  <si>
    <t>Bib – 5XL</t>
  </si>
  <si>
    <t>Bib – 5XL Short</t>
  </si>
  <si>
    <t>Bib – 5XL Tall</t>
  </si>
  <si>
    <t>Jonah's Enterprises Inc</t>
  </si>
  <si>
    <t>*non-responsive</t>
  </si>
  <si>
    <t>Mallory Safety</t>
  </si>
  <si>
    <t>Rohlinger Enterprises Inc</t>
  </si>
  <si>
    <t>Tyndale Enterpises Inc</t>
  </si>
  <si>
    <t>ARC Rated Flame Resistant Rain Gear</t>
  </si>
  <si>
    <t>PT23-0165N</t>
  </si>
  <si>
    <t>Bid Opening: October 6, 2023</t>
  </si>
  <si>
    <t>*withdrew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</si>
</sst>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6"/>
      <name val="Univers (WN)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Helv"/>
    </font>
    <font>
      <b/>
      <sz val="12"/>
      <name val="Dutch801 BT"/>
    </font>
    <font>
      <b/>
      <sz val="10"/>
      <name val="Dutch801 BT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9B9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theme="0" tint="-0.14999847407452621"/>
      </right>
      <top style="medium">
        <color indexed="64"/>
      </top>
      <bottom style="thin">
        <color indexed="64"/>
      </bottom>
      <diagonal/>
    </border>
    <border>
      <left style="thick">
        <color theme="0" tint="-0.14999847407452621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39" fontId="13" fillId="0" borderId="0" applyAlignment="0" applyProtection="0"/>
    <xf numFmtId="0" fontId="1" fillId="0" borderId="0"/>
    <xf numFmtId="44" fontId="6" fillId="0" borderId="0" applyFont="0" applyFill="0" applyBorder="0" applyAlignment="0" applyProtection="0"/>
    <xf numFmtId="39" fontId="6" fillId="0" borderId="0" applyAlignment="0" applyProtection="0"/>
    <xf numFmtId="0" fontId="15" fillId="0" borderId="0"/>
    <xf numFmtId="0" fontId="1" fillId="0" borderId="0"/>
    <xf numFmtId="39" fontId="6" fillId="0" borderId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39" fontId="13" fillId="0" borderId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" fontId="17" fillId="0" borderId="0">
      <alignment horizontal="center"/>
    </xf>
    <xf numFmtId="4" fontId="18" fillId="0" borderId="0">
      <alignment horizontal="center"/>
    </xf>
    <xf numFmtId="9" fontId="13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3" fontId="6" fillId="0" borderId="27" xfId="0" applyNumberFormat="1" applyFont="1" applyFill="1" applyBorder="1"/>
    <xf numFmtId="3" fontId="6" fillId="0" borderId="14" xfId="0" applyNumberFormat="1" applyFont="1" applyFill="1" applyBorder="1"/>
    <xf numFmtId="0" fontId="7" fillId="0" borderId="0" xfId="0" applyFont="1" applyProtection="1"/>
    <xf numFmtId="0" fontId="7" fillId="3" borderId="13" xfId="1" applyFont="1" applyFill="1" applyBorder="1"/>
    <xf numFmtId="0" fontId="7" fillId="3" borderId="21" xfId="0" applyFont="1" applyFill="1" applyBorder="1" applyAlignment="1">
      <alignment wrapText="1"/>
    </xf>
    <xf numFmtId="0" fontId="7" fillId="5" borderId="13" xfId="1" applyFont="1" applyFill="1" applyBorder="1"/>
    <xf numFmtId="0" fontId="7" fillId="5" borderId="21" xfId="0" applyFont="1" applyFill="1" applyBorder="1" applyAlignment="1">
      <alignment wrapText="1"/>
    </xf>
    <xf numFmtId="0" fontId="8" fillId="0" borderId="0" xfId="0" applyFont="1" applyProtection="1"/>
    <xf numFmtId="164" fontId="8" fillId="0" borderId="0" xfId="0" applyNumberFormat="1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Alignment="1" applyProtection="1">
      <alignment horizontal="right"/>
    </xf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vertical="center" wrapText="1"/>
    </xf>
    <xf numFmtId="8" fontId="7" fillId="2" borderId="2" xfId="0" applyNumberFormat="1" applyFont="1" applyFill="1" applyBorder="1" applyAlignment="1" applyProtection="1">
      <alignment horizontal="center" vertical="center"/>
    </xf>
    <xf numFmtId="164" fontId="7" fillId="2" borderId="23" xfId="0" applyNumberFormat="1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1" xfId="0" quotePrefix="1" applyFont="1" applyFill="1" applyBorder="1" applyAlignment="1">
      <alignment vertical="center" wrapText="1"/>
    </xf>
    <xf numFmtId="8" fontId="7" fillId="3" borderId="21" xfId="0" applyNumberFormat="1" applyFont="1" applyFill="1" applyBorder="1" applyAlignment="1">
      <alignment horizontal="center" vertical="center"/>
    </xf>
    <xf numFmtId="164" fontId="7" fillId="3" borderId="22" xfId="0" applyNumberFormat="1" applyFont="1" applyFill="1" applyBorder="1" applyAlignment="1">
      <alignment horizontal="center" vertical="center" wrapText="1"/>
    </xf>
    <xf numFmtId="7" fontId="6" fillId="2" borderId="12" xfId="0" applyNumberFormat="1" applyFont="1" applyFill="1" applyBorder="1"/>
    <xf numFmtId="164" fontId="6" fillId="2" borderId="12" xfId="0" applyNumberFormat="1" applyFont="1" applyFill="1" applyBorder="1"/>
    <xf numFmtId="164" fontId="6" fillId="2" borderId="10" xfId="0" applyNumberFormat="1" applyFont="1" applyFill="1" applyBorder="1"/>
    <xf numFmtId="7" fontId="6" fillId="2" borderId="0" xfId="0" applyNumberFormat="1" applyFont="1" applyFill="1" applyBorder="1"/>
    <xf numFmtId="164" fontId="6" fillId="2" borderId="15" xfId="0" applyNumberFormat="1" applyFont="1" applyFill="1" applyBorder="1"/>
    <xf numFmtId="1" fontId="9" fillId="0" borderId="19" xfId="2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0" fontId="8" fillId="0" borderId="14" xfId="0" applyFont="1" applyBorder="1"/>
    <xf numFmtId="0" fontId="10" fillId="0" borderId="14" xfId="0" applyFont="1" applyBorder="1" applyAlignment="1">
      <alignment horizontal="right"/>
    </xf>
    <xf numFmtId="0" fontId="8" fillId="2" borderId="14" xfId="0" applyFont="1" applyFill="1" applyBorder="1"/>
    <xf numFmtId="164" fontId="8" fillId="2" borderId="14" xfId="0" applyNumberFormat="1" applyFont="1" applyFill="1" applyBorder="1"/>
    <xf numFmtId="0" fontId="8" fillId="0" borderId="0" xfId="0" applyFont="1" applyBorder="1"/>
    <xf numFmtId="0" fontId="10" fillId="0" borderId="18" xfId="0" applyFont="1" applyBorder="1" applyAlignment="1">
      <alignment horizontal="right"/>
    </xf>
    <xf numFmtId="0" fontId="8" fillId="0" borderId="17" xfId="0" applyFont="1" applyBorder="1"/>
    <xf numFmtId="0" fontId="8" fillId="2" borderId="0" xfId="0" applyFont="1" applyFill="1" applyBorder="1"/>
    <xf numFmtId="164" fontId="8" fillId="2" borderId="0" xfId="0" applyNumberFormat="1" applyFont="1" applyFill="1" applyBorder="1"/>
    <xf numFmtId="0" fontId="7" fillId="5" borderId="21" xfId="0" applyFont="1" applyFill="1" applyBorder="1" applyAlignment="1">
      <alignment horizontal="center" vertical="center"/>
    </xf>
    <xf numFmtId="0" fontId="7" fillId="5" borderId="21" xfId="0" quotePrefix="1" applyFont="1" applyFill="1" applyBorder="1" applyAlignment="1">
      <alignment vertical="center" wrapText="1"/>
    </xf>
    <xf numFmtId="8" fontId="7" fillId="5" borderId="21" xfId="0" applyNumberFormat="1" applyFont="1" applyFill="1" applyBorder="1" applyAlignment="1">
      <alignment horizontal="center" vertical="center"/>
    </xf>
    <xf numFmtId="164" fontId="7" fillId="5" borderId="2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right" vertical="top"/>
    </xf>
    <xf numFmtId="0" fontId="7" fillId="7" borderId="5" xfId="1" applyFont="1" applyFill="1" applyBorder="1"/>
    <xf numFmtId="0" fontId="7" fillId="7" borderId="6" xfId="0" applyFont="1" applyFill="1" applyBorder="1" applyAlignment="1">
      <alignment horizontal="center" vertical="center"/>
    </xf>
    <xf numFmtId="0" fontId="7" fillId="7" borderId="6" xfId="0" quotePrefix="1" applyFont="1" applyFill="1" applyBorder="1" applyAlignment="1">
      <alignment vertical="center" wrapText="1"/>
    </xf>
    <xf numFmtId="8" fontId="7" fillId="7" borderId="6" xfId="0" applyNumberFormat="1" applyFont="1" applyFill="1" applyBorder="1" applyAlignment="1">
      <alignment horizontal="center" vertical="center"/>
    </xf>
    <xf numFmtId="164" fontId="7" fillId="7" borderId="24" xfId="0" applyNumberFormat="1" applyFont="1" applyFill="1" applyBorder="1" applyAlignment="1">
      <alignment horizontal="center" vertical="center" wrapText="1"/>
    </xf>
    <xf numFmtId="1" fontId="9" fillId="0" borderId="11" xfId="2" applyNumberFormat="1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3" fontId="6" fillId="4" borderId="14" xfId="0" applyNumberFormat="1" applyFont="1" applyFill="1" applyBorder="1" applyAlignment="1">
      <alignment horizontal="right"/>
    </xf>
    <xf numFmtId="7" fontId="6" fillId="4" borderId="14" xfId="0" applyNumberFormat="1" applyFont="1" applyFill="1" applyBorder="1"/>
    <xf numFmtId="7" fontId="11" fillId="4" borderId="14" xfId="0" applyNumberFormat="1" applyFont="1" applyFill="1" applyBorder="1"/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8" fontId="6" fillId="2" borderId="14" xfId="0" applyNumberFormat="1" applyFont="1" applyFill="1" applyBorder="1" applyAlignment="1">
      <alignment horizontal="right"/>
    </xf>
    <xf numFmtId="7" fontId="6" fillId="2" borderId="14" xfId="0" applyNumberFormat="1" applyFont="1" applyFill="1" applyBorder="1"/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8" fontId="7" fillId="2" borderId="14" xfId="0" applyNumberFormat="1" applyFont="1" applyFill="1" applyBorder="1" applyAlignment="1">
      <alignment horizontal="right"/>
    </xf>
    <xf numFmtId="7" fontId="7" fillId="2" borderId="14" xfId="0" applyNumberFormat="1" applyFont="1" applyFill="1" applyBorder="1"/>
    <xf numFmtId="0" fontId="7" fillId="0" borderId="14" xfId="0" applyFont="1" applyBorder="1" applyAlignment="1">
      <alignment horizontal="left"/>
    </xf>
    <xf numFmtId="4" fontId="6" fillId="0" borderId="14" xfId="0" applyNumberFormat="1" applyFont="1" applyBorder="1" applyAlignment="1">
      <alignment horizontal="right"/>
    </xf>
    <xf numFmtId="9" fontId="8" fillId="6" borderId="11" xfId="0" applyNumberFormat="1" applyFont="1" applyFill="1" applyBorder="1" applyAlignment="1">
      <alignment horizontal="left"/>
    </xf>
    <xf numFmtId="164" fontId="8" fillId="6" borderId="11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7" fillId="7" borderId="6" xfId="0" applyFont="1" applyFill="1" applyBorder="1" applyAlignment="1">
      <alignment wrapText="1"/>
    </xf>
    <xf numFmtId="0" fontId="10" fillId="8" borderId="14" xfId="0" applyFont="1" applyFill="1" applyBorder="1" applyAlignment="1">
      <alignment horizontal="right"/>
    </xf>
    <xf numFmtId="0" fontId="10" fillId="8" borderId="14" xfId="0" applyFont="1" applyFill="1" applyBorder="1"/>
    <xf numFmtId="164" fontId="10" fillId="8" borderId="14" xfId="0" applyNumberFormat="1" applyFont="1" applyFill="1" applyBorder="1"/>
    <xf numFmtId="0" fontId="10" fillId="8" borderId="20" xfId="0" applyFont="1" applyFill="1" applyBorder="1"/>
    <xf numFmtId="3" fontId="6" fillId="0" borderId="27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164" fontId="10" fillId="2" borderId="14" xfId="0" applyNumberFormat="1" applyFont="1" applyFill="1" applyBorder="1"/>
    <xf numFmtId="0" fontId="8" fillId="0" borderId="14" xfId="0" applyFont="1" applyFill="1" applyBorder="1"/>
    <xf numFmtId="164" fontId="10" fillId="0" borderId="14" xfId="0" applyNumberFormat="1" applyFont="1" applyFill="1" applyBorder="1"/>
    <xf numFmtId="164" fontId="8" fillId="0" borderId="14" xfId="0" applyNumberFormat="1" applyFont="1" applyFill="1" applyBorder="1"/>
    <xf numFmtId="7" fontId="6" fillId="0" borderId="14" xfId="0" applyNumberFormat="1" applyFont="1" applyFill="1" applyBorder="1"/>
    <xf numFmtId="8" fontId="6" fillId="0" borderId="14" xfId="0" applyNumberFormat="1" applyFont="1" applyFill="1" applyBorder="1" applyAlignment="1">
      <alignment horizontal="right"/>
    </xf>
    <xf numFmtId="8" fontId="7" fillId="0" borderId="14" xfId="0" applyNumberFormat="1" applyFont="1" applyFill="1" applyBorder="1" applyAlignment="1">
      <alignment horizontal="right"/>
    </xf>
    <xf numFmtId="7" fontId="7" fillId="0" borderId="14" xfId="0" applyNumberFormat="1" applyFont="1" applyFill="1" applyBorder="1"/>
    <xf numFmtId="8" fontId="7" fillId="0" borderId="2" xfId="0" applyNumberFormat="1" applyFont="1" applyFill="1" applyBorder="1" applyAlignment="1" applyProtection="1">
      <alignment horizontal="center" vertical="center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4" fontId="10" fillId="2" borderId="9" xfId="0" applyNumberFormat="1" applyFont="1" applyFill="1" applyBorder="1"/>
    <xf numFmtId="8" fontId="7" fillId="3" borderId="2" xfId="0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 wrapText="1"/>
    </xf>
    <xf numFmtId="7" fontId="12" fillId="0" borderId="14" xfId="0" applyNumberFormat="1" applyFont="1" applyFill="1" applyBorder="1"/>
    <xf numFmtId="164" fontId="6" fillId="0" borderId="14" xfId="0" applyNumberFormat="1" applyFont="1" applyFill="1" applyBorder="1"/>
    <xf numFmtId="164" fontId="7" fillId="0" borderId="16" xfId="0" applyNumberFormat="1" applyFont="1" applyFill="1" applyBorder="1"/>
    <xf numFmtId="164" fontId="6" fillId="0" borderId="29" xfId="0" applyNumberFormat="1" applyFont="1" applyFill="1" applyBorder="1"/>
    <xf numFmtId="0" fontId="8" fillId="0" borderId="16" xfId="0" applyFont="1" applyBorder="1"/>
    <xf numFmtId="7" fontId="6" fillId="0" borderId="29" xfId="0" applyNumberFormat="1" applyFont="1" applyFill="1" applyBorder="1"/>
    <xf numFmtId="164" fontId="10" fillId="2" borderId="25" xfId="0" applyNumberFormat="1" applyFont="1" applyFill="1" applyBorder="1"/>
    <xf numFmtId="0" fontId="8" fillId="0" borderId="16" xfId="0" applyFont="1" applyFill="1" applyBorder="1"/>
    <xf numFmtId="164" fontId="10" fillId="0" borderId="16" xfId="0" applyNumberFormat="1" applyFont="1" applyFill="1" applyBorder="1"/>
    <xf numFmtId="164" fontId="6" fillId="2" borderId="26" xfId="0" applyNumberFormat="1" applyFont="1" applyFill="1" applyBorder="1"/>
    <xf numFmtId="7" fontId="12" fillId="0" borderId="29" xfId="0" applyNumberFormat="1" applyFont="1" applyFill="1" applyBorder="1"/>
    <xf numFmtId="0" fontId="8" fillId="2" borderId="16" xfId="0" applyFont="1" applyFill="1" applyBorder="1"/>
    <xf numFmtId="7" fontId="6" fillId="2" borderId="30" xfId="0" applyNumberFormat="1" applyFont="1" applyFill="1" applyBorder="1"/>
    <xf numFmtId="164" fontId="10" fillId="2" borderId="16" xfId="0" applyNumberFormat="1" applyFont="1" applyFill="1" applyBorder="1"/>
    <xf numFmtId="0" fontId="8" fillId="2" borderId="29" xfId="0" applyFont="1" applyFill="1" applyBorder="1"/>
    <xf numFmtId="164" fontId="8" fillId="2" borderId="29" xfId="0" applyNumberFormat="1" applyFont="1" applyFill="1" applyBorder="1"/>
    <xf numFmtId="0" fontId="8" fillId="0" borderId="29" xfId="0" applyFont="1" applyFill="1" applyBorder="1"/>
    <xf numFmtId="164" fontId="8" fillId="0" borderId="29" xfId="0" applyNumberFormat="1" applyFont="1" applyFill="1" applyBorder="1"/>
    <xf numFmtId="8" fontId="7" fillId="5" borderId="0" xfId="0" applyNumberFormat="1" applyFont="1" applyFill="1" applyBorder="1" applyAlignment="1">
      <alignment horizontal="center" vertical="center"/>
    </xf>
    <xf numFmtId="164" fontId="7" fillId="5" borderId="28" xfId="0" applyNumberFormat="1" applyFont="1" applyFill="1" applyBorder="1" applyAlignment="1">
      <alignment horizontal="center" vertical="center" wrapText="1"/>
    </xf>
    <xf numFmtId="8" fontId="7" fillId="7" borderId="0" xfId="0" applyNumberFormat="1" applyFont="1" applyFill="1" applyBorder="1" applyAlignment="1">
      <alignment horizontal="center" vertical="center"/>
    </xf>
    <xf numFmtId="164" fontId="7" fillId="7" borderId="28" xfId="0" applyNumberFormat="1" applyFont="1" applyFill="1" applyBorder="1" applyAlignment="1">
      <alignment horizontal="center" vertical="center" wrapText="1"/>
    </xf>
    <xf numFmtId="0" fontId="19" fillId="0" borderId="14" xfId="0" applyFont="1" applyBorder="1"/>
    <xf numFmtId="3" fontId="12" fillId="0" borderId="14" xfId="0" applyNumberFormat="1" applyFont="1" applyFill="1" applyBorder="1"/>
    <xf numFmtId="7" fontId="12" fillId="2" borderId="12" xfId="0" applyNumberFormat="1" applyFont="1" applyFill="1" applyBorder="1"/>
    <xf numFmtId="164" fontId="12" fillId="2" borderId="10" xfId="0" applyNumberFormat="1" applyFont="1" applyFill="1" applyBorder="1"/>
    <xf numFmtId="0" fontId="20" fillId="0" borderId="14" xfId="0" applyNumberFormat="1" applyFont="1" applyFill="1" applyBorder="1" applyAlignment="1" applyProtection="1">
      <alignment horizontal="right" vertical="top"/>
    </xf>
    <xf numFmtId="0" fontId="12" fillId="0" borderId="18" xfId="0" applyFont="1" applyFill="1" applyBorder="1" applyAlignment="1">
      <alignment horizontal="center"/>
    </xf>
    <xf numFmtId="0" fontId="12" fillId="2" borderId="0" xfId="0" applyFont="1" applyFill="1" applyBorder="1"/>
    <xf numFmtId="0" fontId="19" fillId="0" borderId="16" xfId="0" applyFont="1" applyBorder="1"/>
    <xf numFmtId="39" fontId="14" fillId="0" borderId="14" xfId="14" applyFont="1" applyFill="1" applyBorder="1" applyAlignment="1">
      <alignment horizontal="center"/>
    </xf>
    <xf numFmtId="164" fontId="12" fillId="2" borderId="0" xfId="0" applyNumberFormat="1" applyFont="1" applyFill="1" applyBorder="1"/>
    <xf numFmtId="0" fontId="14" fillId="0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0" borderId="0" xfId="0" applyFont="1" applyFill="1" applyProtection="1"/>
    <xf numFmtId="164" fontId="12" fillId="0" borderId="14" xfId="0" applyNumberFormat="1" applyFont="1" applyFill="1" applyBorder="1"/>
    <xf numFmtId="49" fontId="14" fillId="0" borderId="10" xfId="4" quotePrefix="1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39" fontId="14" fillId="9" borderId="14" xfId="14" applyFont="1" applyFill="1" applyBorder="1" applyAlignment="1">
      <alignment horizontal="left" wrapText="1"/>
    </xf>
    <xf numFmtId="39" fontId="14" fillId="0" borderId="14" xfId="14" applyFont="1" applyFill="1" applyBorder="1" applyAlignment="1">
      <alignment horizontal="left" wrapText="1"/>
    </xf>
    <xf numFmtId="39" fontId="14" fillId="0" borderId="16" xfId="14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6" fillId="0" borderId="31" xfId="0" applyFont="1" applyBorder="1" applyProtection="1"/>
    <xf numFmtId="0" fontId="6" fillId="0" borderId="0" xfId="0" applyFont="1" applyBorder="1" applyProtection="1"/>
    <xf numFmtId="0" fontId="6" fillId="0" borderId="17" xfId="0" applyFont="1" applyBorder="1" applyAlignment="1" applyProtection="1">
      <alignment horizontal="right"/>
    </xf>
    <xf numFmtId="39" fontId="14" fillId="0" borderId="33" xfId="14" applyFont="1" applyFill="1" applyBorder="1" applyAlignment="1">
      <alignment horizontal="center"/>
    </xf>
    <xf numFmtId="3" fontId="6" fillId="0" borderId="16" xfId="0" applyNumberFormat="1" applyFont="1" applyFill="1" applyBorder="1"/>
    <xf numFmtId="7" fontId="12" fillId="0" borderId="16" xfId="0" applyNumberFormat="1" applyFont="1" applyFill="1" applyBorder="1"/>
    <xf numFmtId="164" fontId="12" fillId="0" borderId="16" xfId="0" applyNumberFormat="1" applyFont="1" applyFill="1" applyBorder="1"/>
    <xf numFmtId="164" fontId="6" fillId="0" borderId="16" xfId="0" applyNumberFormat="1" applyFont="1" applyFill="1" applyBorder="1"/>
    <xf numFmtId="0" fontId="7" fillId="0" borderId="14" xfId="0" applyFont="1" applyBorder="1" applyAlignment="1" applyProtection="1">
      <alignment horizontal="center" vertical="center"/>
    </xf>
    <xf numFmtId="0" fontId="7" fillId="0" borderId="14" xfId="0" quotePrefix="1" applyFont="1" applyBorder="1" applyAlignment="1" applyProtection="1">
      <alignment vertical="center" wrapText="1"/>
    </xf>
    <xf numFmtId="8" fontId="7" fillId="0" borderId="14" xfId="0" applyNumberFormat="1" applyFont="1" applyFill="1" applyBorder="1" applyAlignment="1" applyProtection="1">
      <alignment horizontal="center" vertical="center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39" fontId="14" fillId="9" borderId="27" xfId="14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left" wrapText="1"/>
    </xf>
    <xf numFmtId="0" fontId="14" fillId="9" borderId="14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wrapText="1"/>
    </xf>
    <xf numFmtId="39" fontId="14" fillId="9" borderId="16" xfId="14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9" fontId="14" fillId="9" borderId="14" xfId="14" applyFont="1" applyFill="1" applyBorder="1" applyAlignment="1">
      <alignment horizontal="left" vertical="center" wrapText="1"/>
    </xf>
    <xf numFmtId="39" fontId="14" fillId="0" borderId="14" xfId="14" applyFont="1" applyFill="1" applyBorder="1" applyAlignment="1">
      <alignment horizontal="left" vertical="center" wrapText="1"/>
    </xf>
    <xf numFmtId="39" fontId="14" fillId="0" borderId="16" xfId="14" applyFont="1" applyFill="1" applyBorder="1" applyAlignment="1">
      <alignment horizontal="left" vertical="center" wrapText="1"/>
    </xf>
    <xf numFmtId="7" fontId="6" fillId="0" borderId="0" xfId="0" applyNumberFormat="1" applyFont="1" applyFill="1" applyBorder="1"/>
    <xf numFmtId="7" fontId="6" fillId="0" borderId="16" xfId="0" applyNumberFormat="1" applyFont="1" applyFill="1" applyBorder="1"/>
    <xf numFmtId="8" fontId="7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7" fontId="12" fillId="0" borderId="0" xfId="0" applyNumberFormat="1" applyFont="1" applyFill="1" applyBorder="1"/>
    <xf numFmtId="164" fontId="12" fillId="0" borderId="0" xfId="0" applyNumberFormat="1" applyFont="1" applyFill="1" applyBorder="1"/>
    <xf numFmtId="8" fontId="7" fillId="0" borderId="15" xfId="0" applyNumberFormat="1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/>
    </xf>
    <xf numFmtId="7" fontId="12" fillId="0" borderId="14" xfId="0" applyNumberFormat="1" applyFont="1" applyFill="1" applyBorder="1" applyAlignment="1">
      <alignment horizontal="right"/>
    </xf>
    <xf numFmtId="7" fontId="19" fillId="0" borderId="14" xfId="0" applyNumberFormat="1" applyFont="1" applyFill="1" applyBorder="1"/>
    <xf numFmtId="7" fontId="21" fillId="2" borderId="14" xfId="0" applyNumberFormat="1" applyFont="1" applyFill="1" applyBorder="1"/>
    <xf numFmtId="164" fontId="19" fillId="2" borderId="14" xfId="0" applyNumberFormat="1" applyFont="1" applyFill="1" applyBorder="1"/>
    <xf numFmtId="7" fontId="12" fillId="2" borderId="14" xfId="0" applyNumberFormat="1" applyFont="1" applyFill="1" applyBorder="1"/>
    <xf numFmtId="8" fontId="12" fillId="0" borderId="14" xfId="0" applyNumberFormat="1" applyFont="1" applyFill="1" applyBorder="1" applyAlignment="1">
      <alignment horizontal="right"/>
    </xf>
    <xf numFmtId="164" fontId="19" fillId="0" borderId="14" xfId="0" applyNumberFormat="1" applyFont="1" applyFill="1" applyBorder="1"/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center"/>
    </xf>
    <xf numFmtId="3" fontId="12" fillId="0" borderId="20" xfId="0" applyNumberFormat="1" applyFont="1" applyBorder="1" applyAlignment="1">
      <alignment horizontal="right"/>
    </xf>
    <xf numFmtId="7" fontId="21" fillId="0" borderId="20" xfId="0" applyNumberFormat="1" applyFont="1" applyFill="1" applyBorder="1" applyAlignment="1">
      <alignment horizontal="right"/>
    </xf>
    <xf numFmtId="7" fontId="21" fillId="2" borderId="20" xfId="0" applyNumberFormat="1" applyFont="1" applyFill="1" applyBorder="1"/>
    <xf numFmtId="8" fontId="21" fillId="0" borderId="20" xfId="0" applyNumberFormat="1" applyFont="1" applyFill="1" applyBorder="1" applyAlignment="1">
      <alignment horizontal="right"/>
    </xf>
    <xf numFmtId="0" fontId="19" fillId="0" borderId="0" xfId="2" quotePrefix="1" applyFont="1" applyFill="1" applyBorder="1" applyAlignment="1">
      <alignment horizontal="center"/>
    </xf>
    <xf numFmtId="0" fontId="23" fillId="0" borderId="0" xfId="2" applyFont="1" applyFill="1" applyAlignment="1">
      <alignment horizontal="center"/>
    </xf>
    <xf numFmtId="0" fontId="14" fillId="0" borderId="12" xfId="4" quotePrefix="1" applyNumberFormat="1" applyFont="1" applyFill="1" applyBorder="1" applyAlignment="1">
      <alignment horizontal="center" vertical="top"/>
    </xf>
    <xf numFmtId="0" fontId="14" fillId="0" borderId="10" xfId="4" quotePrefix="1" applyNumberFormat="1" applyFont="1" applyFill="1" applyBorder="1" applyAlignment="1">
      <alignment horizontal="center" vertical="top"/>
    </xf>
    <xf numFmtId="0" fontId="19" fillId="0" borderId="0" xfId="2" quotePrefix="1" applyNumberFormat="1" applyFont="1" applyFill="1" applyBorder="1" applyAlignment="1">
      <alignment horizontal="center"/>
    </xf>
    <xf numFmtId="0" fontId="4" fillId="9" borderId="0" xfId="0" applyFont="1" applyFill="1" applyProtection="1"/>
    <xf numFmtId="164" fontId="7" fillId="9" borderId="15" xfId="0" applyNumberFormat="1" applyFont="1" applyFill="1" applyBorder="1" applyAlignment="1" applyProtection="1">
      <alignment horizontal="center" vertical="center" wrapText="1"/>
    </xf>
    <xf numFmtId="164" fontId="6" fillId="9" borderId="0" xfId="0" applyNumberFormat="1" applyFont="1" applyFill="1" applyBorder="1"/>
    <xf numFmtId="164" fontId="12" fillId="9" borderId="0" xfId="0" applyNumberFormat="1" applyFont="1" applyFill="1" applyBorder="1"/>
    <xf numFmtId="0" fontId="19" fillId="9" borderId="16" xfId="0" applyFont="1" applyFill="1" applyBorder="1"/>
    <xf numFmtId="0" fontId="19" fillId="9" borderId="14" xfId="0" applyFont="1" applyFill="1" applyBorder="1"/>
    <xf numFmtId="7" fontId="12" fillId="9" borderId="14" xfId="0" applyNumberFormat="1" applyFont="1" applyFill="1" applyBorder="1"/>
    <xf numFmtId="0" fontId="0" fillId="9" borderId="0" xfId="0" applyFill="1"/>
    <xf numFmtId="164" fontId="6" fillId="9" borderId="16" xfId="0" applyNumberFormat="1" applyFont="1" applyFill="1" applyBorder="1"/>
    <xf numFmtId="164" fontId="6" fillId="9" borderId="14" xfId="0" applyNumberFormat="1" applyFont="1" applyFill="1" applyBorder="1"/>
    <xf numFmtId="164" fontId="12" fillId="9" borderId="14" xfId="0" applyNumberFormat="1" applyFont="1" applyFill="1" applyBorder="1"/>
    <xf numFmtId="0" fontId="4" fillId="0" borderId="0" xfId="0" applyFont="1" applyBorder="1" applyProtection="1"/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8" fontId="6" fillId="0" borderId="36" xfId="0" applyNumberFormat="1" applyFont="1" applyFill="1" applyBorder="1" applyAlignment="1" applyProtection="1">
      <alignment horizontal="center"/>
    </xf>
    <xf numFmtId="8" fontId="6" fillId="0" borderId="37" xfId="0" applyNumberFormat="1" applyFont="1" applyFill="1" applyBorder="1" applyAlignment="1" applyProtection="1">
      <alignment horizontal="center"/>
    </xf>
    <xf numFmtId="8" fontId="6" fillId="9" borderId="10" xfId="0" applyNumberFormat="1" applyFont="1" applyFill="1" applyBorder="1" applyAlignment="1" applyProtection="1">
      <alignment horizontal="center"/>
    </xf>
    <xf numFmtId="8" fontId="6" fillId="9" borderId="11" xfId="0" applyNumberFormat="1" applyFont="1" applyFill="1" applyBorder="1" applyAlignment="1" applyProtection="1">
      <alignment horizontal="center"/>
    </xf>
    <xf numFmtId="8" fontId="6" fillId="0" borderId="35" xfId="0" applyNumberFormat="1" applyFont="1" applyFill="1" applyBorder="1" applyAlignment="1" applyProtection="1">
      <alignment horizontal="center"/>
    </xf>
    <xf numFmtId="8" fontId="6" fillId="0" borderId="19" xfId="0" applyNumberFormat="1" applyFont="1" applyFill="1" applyBorder="1" applyAlignment="1" applyProtection="1">
      <alignment horizontal="center"/>
    </xf>
    <xf numFmtId="8" fontId="6" fillId="0" borderId="32" xfId="0" applyNumberFormat="1" applyFont="1" applyFill="1" applyBorder="1" applyAlignment="1" applyProtection="1">
      <alignment horizontal="center"/>
    </xf>
    <xf numFmtId="8" fontId="6" fillId="0" borderId="17" xfId="0" applyNumberFormat="1" applyFont="1" applyFill="1" applyBorder="1" applyAlignment="1" applyProtection="1">
      <alignment horizontal="center"/>
    </xf>
    <xf numFmtId="8" fontId="6" fillId="9" borderId="36" xfId="0" applyNumberFormat="1" applyFont="1" applyFill="1" applyBorder="1" applyAlignment="1" applyProtection="1">
      <alignment horizontal="center"/>
    </xf>
    <xf numFmtId="8" fontId="6" fillId="9" borderId="38" xfId="0" applyNumberFormat="1" applyFont="1" applyFill="1" applyBorder="1" applyAlignment="1" applyProtection="1">
      <alignment horizontal="center"/>
    </xf>
    <xf numFmtId="8" fontId="6" fillId="0" borderId="39" xfId="0" applyNumberFormat="1" applyFont="1" applyFill="1" applyBorder="1" applyAlignment="1" applyProtection="1">
      <alignment horizontal="center"/>
    </xf>
    <xf numFmtId="8" fontId="6" fillId="0" borderId="4" xfId="0" applyNumberFormat="1" applyFont="1" applyFill="1" applyBorder="1" applyAlignment="1" applyProtection="1">
      <alignment horizontal="center"/>
    </xf>
    <xf numFmtId="8" fontId="6" fillId="0" borderId="3" xfId="0" applyNumberFormat="1" applyFont="1" applyFill="1" applyBorder="1" applyAlignment="1" applyProtection="1">
      <alignment horizontal="center"/>
    </xf>
    <xf numFmtId="8" fontId="6" fillId="0" borderId="8" xfId="0" applyNumberFormat="1" applyFont="1" applyFill="1" applyBorder="1" applyAlignment="1" applyProtection="1">
      <alignment horizontal="center"/>
    </xf>
    <xf numFmtId="8" fontId="6" fillId="0" borderId="7" xfId="0" applyNumberFormat="1" applyFont="1" applyFill="1" applyBorder="1" applyAlignment="1" applyProtection="1">
      <alignment horizontal="center"/>
    </xf>
    <xf numFmtId="8" fontId="6" fillId="2" borderId="4" xfId="0" applyNumberFormat="1" applyFont="1" applyFill="1" applyBorder="1" applyAlignment="1" applyProtection="1">
      <alignment horizontal="center"/>
    </xf>
    <xf numFmtId="8" fontId="6" fillId="2" borderId="3" xfId="0" applyNumberFormat="1" applyFont="1" applyFill="1" applyBorder="1" applyAlignment="1" applyProtection="1">
      <alignment horizontal="center"/>
    </xf>
    <xf numFmtId="8" fontId="6" fillId="2" borderId="8" xfId="0" applyNumberFormat="1" applyFont="1" applyFill="1" applyBorder="1" applyAlignment="1" applyProtection="1">
      <alignment horizontal="center"/>
    </xf>
    <xf numFmtId="8" fontId="6" fillId="2" borderId="7" xfId="0" applyNumberFormat="1" applyFont="1" applyFill="1" applyBorder="1" applyAlignment="1" applyProtection="1">
      <alignment horizontal="center"/>
    </xf>
    <xf numFmtId="0" fontId="8" fillId="6" borderId="9" xfId="0" applyFont="1" applyFill="1" applyBorder="1" applyAlignment="1">
      <alignment horizontal="right"/>
    </xf>
    <xf numFmtId="0" fontId="8" fillId="6" borderId="10" xfId="0" applyFont="1" applyFill="1" applyBorder="1" applyAlignment="1">
      <alignment horizontal="right"/>
    </xf>
    <xf numFmtId="8" fontId="6" fillId="4" borderId="4" xfId="0" applyNumberFormat="1" applyFont="1" applyFill="1" applyBorder="1" applyAlignment="1" applyProtection="1">
      <alignment horizontal="center"/>
    </xf>
    <xf numFmtId="8" fontId="6" fillId="4" borderId="3" xfId="0" applyNumberFormat="1" applyFont="1" applyFill="1" applyBorder="1" applyAlignment="1" applyProtection="1">
      <alignment horizontal="center"/>
    </xf>
    <xf numFmtId="8" fontId="6" fillId="4" borderId="8" xfId="0" applyNumberFormat="1" applyFont="1" applyFill="1" applyBorder="1" applyAlignment="1" applyProtection="1">
      <alignment horizontal="center"/>
    </xf>
    <xf numFmtId="8" fontId="6" fillId="4" borderId="7" xfId="0" applyNumberFormat="1" applyFont="1" applyFill="1" applyBorder="1" applyAlignment="1" applyProtection="1">
      <alignment horizontal="center"/>
    </xf>
    <xf numFmtId="8" fontId="6" fillId="4" borderId="9" xfId="0" applyNumberFormat="1" applyFont="1" applyFill="1" applyBorder="1" applyAlignment="1" applyProtection="1">
      <alignment horizontal="center"/>
    </xf>
    <xf numFmtId="8" fontId="6" fillId="4" borderId="11" xfId="0" applyNumberFormat="1" applyFont="1" applyFill="1" applyBorder="1" applyAlignment="1" applyProtection="1">
      <alignment horizontal="center"/>
    </xf>
    <xf numFmtId="8" fontId="7" fillId="4" borderId="11" xfId="0" applyNumberFormat="1" applyFont="1" applyFill="1" applyBorder="1" applyAlignment="1" applyProtection="1">
      <alignment horizontal="center" vertical="center"/>
    </xf>
    <xf numFmtId="164" fontId="7" fillId="4" borderId="14" xfId="0" applyNumberFormat="1" applyFont="1" applyFill="1" applyBorder="1" applyAlignment="1" applyProtection="1">
      <alignment horizontal="center" vertical="center" wrapText="1"/>
    </xf>
    <xf numFmtId="7" fontId="6" fillId="4" borderId="33" xfId="0" applyNumberFormat="1" applyFont="1" applyFill="1" applyBorder="1"/>
    <xf numFmtId="164" fontId="6" fillId="4" borderId="16" xfId="0" applyNumberFormat="1" applyFont="1" applyFill="1" applyBorder="1"/>
    <xf numFmtId="7" fontId="6" fillId="4" borderId="11" xfId="0" applyNumberFormat="1" applyFont="1" applyFill="1" applyBorder="1"/>
    <xf numFmtId="164" fontId="6" fillId="4" borderId="14" xfId="0" applyNumberFormat="1" applyFont="1" applyFill="1" applyBorder="1"/>
    <xf numFmtId="7" fontId="12" fillId="4" borderId="11" xfId="0" applyNumberFormat="1" applyFont="1" applyFill="1" applyBorder="1"/>
    <xf numFmtId="164" fontId="12" fillId="4" borderId="14" xfId="0" applyNumberFormat="1" applyFont="1" applyFill="1" applyBorder="1"/>
    <xf numFmtId="0" fontId="19" fillId="4" borderId="14" xfId="0" applyFont="1" applyFill="1" applyBorder="1"/>
    <xf numFmtId="8" fontId="12" fillId="4" borderId="14" xfId="0" applyNumberFormat="1" applyFont="1" applyFill="1" applyBorder="1" applyAlignment="1">
      <alignment horizontal="right"/>
    </xf>
    <xf numFmtId="7" fontId="7" fillId="4" borderId="14" xfId="0" applyNumberFormat="1" applyFont="1" applyFill="1" applyBorder="1"/>
    <xf numFmtId="0" fontId="21" fillId="0" borderId="3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right"/>
    </xf>
    <xf numFmtId="7" fontId="22" fillId="0" borderId="14" xfId="0" applyNumberFormat="1" applyFont="1" applyFill="1" applyBorder="1"/>
  </cellXfs>
  <cellStyles count="23">
    <cellStyle name="Comma 2" xfId="17" xr:uid="{00000000-0005-0000-0000-000000000000}"/>
    <cellStyle name="Currency 2" xfId="5" xr:uid="{00000000-0005-0000-0000-000001000000}"/>
    <cellStyle name="Currency 3" xfId="18" xr:uid="{00000000-0005-0000-0000-000002000000}"/>
    <cellStyle name="head" xfId="19" xr:uid="{00000000-0005-0000-0000-000003000000}"/>
    <cellStyle name="Normal" xfId="0" builtinId="0"/>
    <cellStyle name="Normal 2" xfId="6" xr:uid="{00000000-0005-0000-0000-000005000000}"/>
    <cellStyle name="Normal 2 2" xfId="7" xr:uid="{00000000-0005-0000-0000-000006000000}"/>
    <cellStyle name="Normal 2 2 2" xfId="8" xr:uid="{00000000-0005-0000-0000-000007000000}"/>
    <cellStyle name="Normal 2 3" xfId="9" xr:uid="{00000000-0005-0000-0000-000008000000}"/>
    <cellStyle name="Normal 2 4" xfId="4" xr:uid="{00000000-0005-0000-0000-000009000000}"/>
    <cellStyle name="Normal 2 4 2" xfId="10" xr:uid="{00000000-0005-0000-0000-00000A000000}"/>
    <cellStyle name="Normal 2 4 3" xfId="2" xr:uid="{00000000-0005-0000-0000-00000B000000}"/>
    <cellStyle name="Normal 3" xfId="11" xr:uid="{00000000-0005-0000-0000-00000C000000}"/>
    <cellStyle name="Normal 4" xfId="12" xr:uid="{00000000-0005-0000-0000-00000D000000}"/>
    <cellStyle name="Normal 5" xfId="13" xr:uid="{00000000-0005-0000-0000-00000E000000}"/>
    <cellStyle name="Normal 5 2" xfId="1" xr:uid="{00000000-0005-0000-0000-00000F000000}"/>
    <cellStyle name="Normal 6" xfId="14" xr:uid="{00000000-0005-0000-0000-000010000000}"/>
    <cellStyle name="Normal 7" xfId="22" xr:uid="{00000000-0005-0000-0000-000011000000}"/>
    <cellStyle name="Normal 8" xfId="3" xr:uid="{00000000-0005-0000-0000-000012000000}"/>
    <cellStyle name="Percent 2" xfId="15" xr:uid="{00000000-0005-0000-0000-000013000000}"/>
    <cellStyle name="Percent 3" xfId="16" xr:uid="{00000000-0005-0000-0000-000014000000}"/>
    <cellStyle name="Percent 4" xfId="21" xr:uid="{00000000-0005-0000-0000-000015000000}"/>
    <cellStyle name="SUBHEAD" xfId="20" xr:uid="{00000000-0005-0000-0000-000016000000}"/>
  </cellStyles>
  <dxfs count="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&quot;$&quot;#,##0.00_);\(&quot;$&quot;#,##0.00\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&quot;$&quot;#,##0.00_);\(&quot;$&quot;#,##0.00\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&quot;$&quot;#,##0.00_);\(&quot;$&quot;#,##0.00\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&quot;$&quot;#,##0.00_);\(&quot;$&quot;#,##0.00\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&quot;$&quot;#,##0.00_);\(&quot;$&quot;#,##0.00\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&quot;$&quot;#,##0.00_);\(&quot;$&quot;#,##0.00\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&quot;$&quot;#,##0.00_);\(&quot;$&quot;#,##0.00\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&quot;$&quot;#,##0.00_);\(&quot;$&quot;#,##0.00\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&quot;$&quot;#,##0.00_);\(&quot;$&quot;#,##0.00\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none"/>
      </font>
    </dxf>
    <dxf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Calibri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Calibri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Calibri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Calibri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Calibri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Calibri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indent="0" justifyLastLine="0" shrinkToFit="0" readingOrder="0"/>
      <border diagonalUp="0" diagonalDown="0"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none"/>
      </font>
    </dxf>
    <dxf>
      <border outline="0">
        <left style="thin">
          <color rgb="FF000000"/>
        </left>
        <right style="thin">
          <color rgb="FF000000"/>
        </right>
      </border>
    </dxf>
    <dxf>
      <font>
        <strike val="0"/>
        <outline val="0"/>
        <shadow val="0"/>
        <vertAlign val="baseline"/>
        <sz val="10"/>
        <name val="Arial"/>
        <scheme val="none"/>
      </font>
    </dxf>
    <dxf>
      <font>
        <strike val="0"/>
        <outline val="0"/>
        <shadow val="0"/>
        <vertAlign val="baseline"/>
        <sz val="10"/>
        <name val="Arial"/>
        <scheme val="none"/>
      </font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ED9B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54DE94F-517E-4EA5-AA6A-0D15147A3D45}" name="ScheduleA35215" displayName="ScheduleA35215" ref="A8:N64" headerRowCount="0" totalsRowShown="0" headerRowDxfId="113" dataDxfId="112" totalsRowDxfId="110" tableBorderDxfId="111">
  <tableColumns count="14">
    <tableColumn id="1" xr3:uid="{9C055990-B298-40E7-B9AE-770475A5C751}" name="Column1" headerRowDxfId="109" dataDxfId="108" totalsRowDxfId="107" headerRowCellStyle="Normal 2 4 3" dataCellStyle="Normal 2 4 3"/>
    <tableColumn id="2" xr3:uid="{960C134D-B146-4649-A7F8-37A221D778AC}" name="Column2" headerRowDxfId="106" dataDxfId="105" totalsRowDxfId="104"/>
    <tableColumn id="3" xr3:uid="{2E9888CC-BE52-498C-8ECC-212953EF8113}" name="Column3" headerRowDxfId="103" dataDxfId="102" totalsRowDxfId="101"/>
    <tableColumn id="4" xr3:uid="{143B98D2-8850-4B2F-8506-F8221CFEC984}" name="Column4" headerRowDxfId="100" dataDxfId="99" totalsRowDxfId="98"/>
    <tableColumn id="7" xr3:uid="{B9BE3471-FD1F-4239-AC76-8ED9A11EB318}" name="Column7" headerRowDxfId="97" dataDxfId="96">
      <calculatedColumnFormula>SUM(#REF!*#REF!)</calculatedColumnFormula>
    </tableColumn>
    <tableColumn id="8" xr3:uid="{DCD67395-F755-41CF-9BB3-FF7BF9380C09}" name="Column8" headerRowDxfId="95" dataDxfId="94"/>
    <tableColumn id="9" xr3:uid="{592D1376-8557-4FFD-AC45-1946E100891B}" name="Column9" headerRowDxfId="93" dataDxfId="92"/>
    <tableColumn id="10" xr3:uid="{504658BD-5F66-461A-943B-45AFEF485CFA}" name="Column10" headerRowDxfId="91" dataDxfId="90"/>
    <tableColumn id="11" xr3:uid="{AD2482EB-5F4B-4A43-9667-51BFCD936816}" name="Column11" headerRowDxfId="89" dataDxfId="88" totalsRowDxfId="87"/>
    <tableColumn id="12" xr3:uid="{8433E7D5-1283-478F-ACEE-EF68BC43E223}" name="Column12" headerRowDxfId="86" dataDxfId="85" totalsRowDxfId="84"/>
    <tableColumn id="13" xr3:uid="{3E4B3AB5-756F-40E9-ACB9-72F2B79A7215}" name="Column13" headerRowDxfId="83" dataDxfId="82" totalsRowDxfId="81"/>
    <tableColumn id="14" xr3:uid="{9E4B41AB-D253-4CF0-8DC4-7E6986DB423F}" name="Column14" headerRowDxfId="80" dataDxfId="79" totalsRowDxfId="78"/>
    <tableColumn id="15" xr3:uid="{B21CAD02-1D6A-4584-A231-29DE3DDF9EAA}" name="Column15" headerRowDxfId="77" dataDxfId="76" totalsRowDxfId="75"/>
    <tableColumn id="16" xr3:uid="{545E6F30-E60A-45C2-9F4A-9D2C8A9FB2C4}" name="Column16" headerRowDxfId="74" dataDxfId="73" totalsRowDxfId="72"/>
  </tableColumns>
  <tableStyleInfo name="TableStyleLight8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cheduleA35" displayName="ScheduleA35" ref="A9:G39" headerRowCount="0" totalsRowShown="0" headerRowDxfId="71" dataDxfId="70" totalsRowDxfId="68" tableBorderDxfId="69">
  <tableColumns count="7">
    <tableColumn id="1" xr3:uid="{00000000-0010-0000-0000-000001000000}" name="Column1" headerRowDxfId="67" dataDxfId="66" totalsRowDxfId="65" headerRowCellStyle="Normal 2 4 3" dataCellStyle="Normal 2 4 3"/>
    <tableColumn id="2" xr3:uid="{00000000-0010-0000-0000-000002000000}" name="Column2" headerRowDxfId="64" dataDxfId="63" totalsRowDxfId="62"/>
    <tableColumn id="3" xr3:uid="{00000000-0010-0000-0000-000003000000}" name="Column3" headerRowDxfId="61" dataDxfId="60" totalsRowDxfId="59"/>
    <tableColumn id="4" xr3:uid="{00000000-0010-0000-0000-000004000000}" name="Column4" headerRowDxfId="58" dataDxfId="57" totalsRowDxfId="56"/>
    <tableColumn id="5" xr3:uid="{00000000-0010-0000-0000-000005000000}" name="Column5" headerRowDxfId="55" dataDxfId="54" totalsRowDxfId="53"/>
    <tableColumn id="6" xr3:uid="{00000000-0010-0000-0000-000006000000}" name="Column6" headerRowDxfId="52" dataDxfId="51" totalsRowDxfId="50">
      <calculatedColumnFormula>D9*E9</calculatedColumnFormula>
    </tableColumn>
    <tableColumn id="7" xr3:uid="{00000000-0010-0000-0000-000007000000}" name="Column7" headerRowDxfId="49" dataDxfId="48">
      <calculatedColumnFormula>SUM(D9*G9)</calculatedColumnFormula>
    </tableColumn>
  </tableColumns>
  <tableStyleInfo name="TableStyleLight8" showFirstColumn="0" showLastColumn="0" showRowStripes="1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ScheduleA346" displayName="ScheduleA346" ref="A43:G80" headerRowCount="0" totalsRowCount="1" headerRowDxfId="47" dataDxfId="46" totalsRowDxfId="44" tableBorderDxfId="45">
  <tableColumns count="7">
    <tableColumn id="1" xr3:uid="{00000000-0010-0000-0100-000001000000}" name="Column1" headerRowDxfId="43" dataDxfId="42" totalsRowDxfId="41" headerRowCellStyle="Normal 2 4 3" dataCellStyle="Normal 2 4 3"/>
    <tableColumn id="2" xr3:uid="{00000000-0010-0000-0100-000002000000}" name="Column2" totalsRowLabel="Total Schedule B" headerRowDxfId="40" totalsRowDxfId="39"/>
    <tableColumn id="3" xr3:uid="{00000000-0010-0000-0100-000003000000}" name="Column3" headerRowDxfId="38" dataDxfId="37" totalsRowDxfId="36"/>
    <tableColumn id="4" xr3:uid="{00000000-0010-0000-0100-000004000000}" name="Column4" headerRowDxfId="35" dataDxfId="34" totalsRowDxfId="33"/>
    <tableColumn id="5" xr3:uid="{00000000-0010-0000-0100-000005000000}" name="Column5" headerRowDxfId="32" dataDxfId="31" totalsRowDxfId="30"/>
    <tableColumn id="6" xr3:uid="{00000000-0010-0000-0100-000006000000}" name="Column6" totalsRowFunction="sum" headerRowDxfId="29" dataDxfId="28" totalsRowDxfId="27">
      <calculatedColumnFormula>D43*E43</calculatedColumnFormula>
    </tableColumn>
    <tableColumn id="7" xr3:uid="{00000000-0010-0000-0100-000007000000}" name="Column7" headerRowDxfId="26" dataDxfId="25" totalsRowDxfId="24"/>
  </tableColumns>
  <tableStyleInfo name="TableStyleLight8" showFirstColumn="0" showLastColumn="0" showRowStripes="1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ScheduleA3467" displayName="ScheduleA3467" ref="A83:G108" headerRowCount="0" totalsRowCount="1" headerRowDxfId="23" dataDxfId="22" totalsRowDxfId="20" tableBorderDxfId="21">
  <tableColumns count="7">
    <tableColumn id="1" xr3:uid="{00000000-0010-0000-0200-000001000000}" name="Column1" headerRowDxfId="19" dataDxfId="18" totalsRowDxfId="17" headerRowCellStyle="Normal 2 4 3" dataCellStyle="Normal 2 4"/>
    <tableColumn id="2" xr3:uid="{00000000-0010-0000-0200-000002000000}" name="Column2" totalsRowLabel="(Sub)Total Schedule C" headerRowDxfId="16" dataDxfId="15" totalsRowDxfId="14"/>
    <tableColumn id="3" xr3:uid="{00000000-0010-0000-0200-000003000000}" name="Column3" headerRowDxfId="13" dataDxfId="12" totalsRowDxfId="11"/>
    <tableColumn id="4" xr3:uid="{00000000-0010-0000-0200-000004000000}" name="Column4" headerRowDxfId="10" totalsRowDxfId="9"/>
    <tableColumn id="5" xr3:uid="{00000000-0010-0000-0200-000005000000}" name="Column5" headerRowDxfId="8" dataDxfId="7" totalsRowDxfId="6"/>
    <tableColumn id="6" xr3:uid="{00000000-0010-0000-0200-000006000000}" name="Column6" totalsRowFunction="sum" headerRowDxfId="5" dataDxfId="4" totalsRowDxfId="3">
      <calculatedColumnFormula>D83*E83</calculatedColumnFormula>
    </tableColumn>
    <tableColumn id="7" xr3:uid="{00000000-0010-0000-0200-000007000000}" name="Column7" headerRowDxfId="2" dataDxfId="1" totalsRowDxfId="0"/>
  </tableColumns>
  <tableStyleInfo name="TableStyleLight8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39DE-E3A7-43A9-8C0F-6A3D9775E376}">
  <dimension ref="A1:Q66"/>
  <sheetViews>
    <sheetView tabSelected="1" workbookViewId="0">
      <selection activeCell="G57" sqref="G57"/>
    </sheetView>
  </sheetViews>
  <sheetFormatPr defaultRowHeight="15"/>
  <cols>
    <col min="1" max="1" width="10.28515625" bestFit="1" customWidth="1"/>
    <col min="2" max="2" width="24.140625" customWidth="1"/>
    <col min="6" max="6" width="10.7109375" customWidth="1"/>
    <col min="7" max="7" width="9.85546875" bestFit="1" customWidth="1"/>
    <col min="8" max="8" width="10.7109375" style="217" bestFit="1" customWidth="1"/>
    <col min="9" max="9" width="9.85546875" bestFit="1" customWidth="1"/>
    <col min="10" max="10" width="10.7109375" bestFit="1" customWidth="1"/>
    <col min="11" max="11" width="9.85546875" bestFit="1" customWidth="1"/>
    <col min="12" max="12" width="10.7109375" bestFit="1" customWidth="1"/>
    <col min="13" max="13" width="9.85546875" bestFit="1" customWidth="1"/>
    <col min="14" max="14" width="10.7109375" bestFit="1" customWidth="1"/>
  </cols>
  <sheetData>
    <row r="1" spans="1:17">
      <c r="A1" s="138" t="s">
        <v>87</v>
      </c>
      <c r="B1" s="165"/>
      <c r="C1" s="12"/>
      <c r="D1" s="12"/>
      <c r="E1" s="1"/>
      <c r="F1" s="1"/>
      <c r="G1" s="1"/>
      <c r="H1" s="210"/>
      <c r="I1" s="1"/>
      <c r="J1" s="1"/>
      <c r="K1" s="1"/>
      <c r="L1" s="1"/>
      <c r="M1" s="1"/>
      <c r="N1" s="1"/>
    </row>
    <row r="2" spans="1:17">
      <c r="A2" s="138" t="s">
        <v>88</v>
      </c>
      <c r="B2" s="165"/>
      <c r="C2" s="12"/>
      <c r="D2" s="12"/>
      <c r="E2" s="1"/>
      <c r="F2" s="1"/>
      <c r="G2" s="1"/>
      <c r="H2" s="210"/>
      <c r="I2" s="1"/>
      <c r="J2" s="1"/>
      <c r="K2" s="1"/>
      <c r="L2" s="1"/>
      <c r="M2" s="1"/>
      <c r="N2" s="1"/>
    </row>
    <row r="3" spans="1:17">
      <c r="A3" s="7" t="s">
        <v>89</v>
      </c>
      <c r="B3" s="165"/>
      <c r="C3" s="12"/>
      <c r="D3" s="12"/>
      <c r="E3" s="1"/>
      <c r="F3" s="1"/>
      <c r="G3" s="1"/>
      <c r="H3" s="210"/>
      <c r="I3" s="1"/>
      <c r="J3" s="1"/>
      <c r="K3" s="1"/>
      <c r="L3" s="1"/>
      <c r="M3" s="1"/>
      <c r="N3" s="1"/>
    </row>
    <row r="4" spans="1:17" ht="15.75" thickBot="1">
      <c r="A4" s="7" t="s">
        <v>0</v>
      </c>
      <c r="B4" s="165"/>
      <c r="C4" s="12"/>
      <c r="D4" s="12"/>
      <c r="E4" s="1"/>
      <c r="F4" s="1"/>
      <c r="G4" s="221"/>
      <c r="H4" s="210"/>
      <c r="I4" s="1"/>
      <c r="J4" s="1"/>
      <c r="K4" s="1"/>
      <c r="L4" s="1"/>
      <c r="M4" s="1"/>
      <c r="N4" s="1"/>
    </row>
    <row r="5" spans="1:17">
      <c r="A5" s="14"/>
      <c r="B5" s="166"/>
      <c r="C5" s="15"/>
      <c r="D5" s="16"/>
      <c r="E5" s="232" t="s">
        <v>32</v>
      </c>
      <c r="F5" s="233"/>
      <c r="G5" s="234" t="s">
        <v>82</v>
      </c>
      <c r="H5" s="225"/>
      <c r="I5" s="245" t="s">
        <v>84</v>
      </c>
      <c r="J5" s="246"/>
      <c r="K5" s="224" t="s">
        <v>85</v>
      </c>
      <c r="L5" s="225"/>
      <c r="M5" s="224" t="s">
        <v>86</v>
      </c>
      <c r="N5" s="225"/>
    </row>
    <row r="6" spans="1:17">
      <c r="A6" s="146"/>
      <c r="B6" s="167"/>
      <c r="C6" s="147"/>
      <c r="D6" s="148"/>
      <c r="E6" s="226" t="s">
        <v>90</v>
      </c>
      <c r="F6" s="227"/>
      <c r="G6" s="228" t="s">
        <v>83</v>
      </c>
      <c r="H6" s="229"/>
      <c r="I6" s="249"/>
      <c r="J6" s="250"/>
      <c r="K6" s="230"/>
      <c r="L6" s="231"/>
      <c r="M6" s="228" t="s">
        <v>83</v>
      </c>
      <c r="N6" s="229"/>
      <c r="Q6" t="s">
        <v>0</v>
      </c>
    </row>
    <row r="7" spans="1:17">
      <c r="A7" s="154" t="s">
        <v>3</v>
      </c>
      <c r="B7" s="154" t="s">
        <v>4</v>
      </c>
      <c r="C7" s="154" t="s">
        <v>5</v>
      </c>
      <c r="D7" s="155" t="s">
        <v>6</v>
      </c>
      <c r="E7" s="173" t="s">
        <v>7</v>
      </c>
      <c r="F7" s="174" t="s">
        <v>8</v>
      </c>
      <c r="G7" s="177" t="s">
        <v>7</v>
      </c>
      <c r="H7" s="211" t="s">
        <v>8</v>
      </c>
      <c r="I7" s="251" t="s">
        <v>7</v>
      </c>
      <c r="J7" s="252" t="s">
        <v>8</v>
      </c>
      <c r="K7" s="156" t="s">
        <v>7</v>
      </c>
      <c r="L7" s="157" t="s">
        <v>8</v>
      </c>
      <c r="M7" s="156" t="s">
        <v>7</v>
      </c>
      <c r="N7" s="157" t="s">
        <v>8</v>
      </c>
    </row>
    <row r="8" spans="1:17">
      <c r="A8" s="207">
        <v>1</v>
      </c>
      <c r="B8" s="164" t="s">
        <v>33</v>
      </c>
      <c r="C8" s="149" t="s">
        <v>36</v>
      </c>
      <c r="D8" s="150">
        <v>1</v>
      </c>
      <c r="E8" s="175">
        <v>705</v>
      </c>
      <c r="F8" s="176">
        <v>705</v>
      </c>
      <c r="G8" s="171">
        <v>707.3</v>
      </c>
      <c r="H8" s="212">
        <v>707.3</v>
      </c>
      <c r="I8" s="253">
        <v>641.37</v>
      </c>
      <c r="J8" s="254">
        <v>641.37</v>
      </c>
      <c r="K8" s="172">
        <v>654.37</v>
      </c>
      <c r="L8" s="153">
        <v>654.37</v>
      </c>
      <c r="M8" s="172">
        <v>629.1</v>
      </c>
      <c r="N8" s="218">
        <v>629.1</v>
      </c>
    </row>
    <row r="9" spans="1:17">
      <c r="A9" s="208">
        <v>2</v>
      </c>
      <c r="B9" s="168" t="s">
        <v>34</v>
      </c>
      <c r="C9" s="149" t="s">
        <v>36</v>
      </c>
      <c r="D9" s="6">
        <v>1</v>
      </c>
      <c r="E9" s="175">
        <v>705</v>
      </c>
      <c r="F9" s="176">
        <v>705</v>
      </c>
      <c r="G9" s="171">
        <v>707.3</v>
      </c>
      <c r="H9" s="212">
        <v>707.3</v>
      </c>
      <c r="I9" s="255">
        <v>641.37</v>
      </c>
      <c r="J9" s="256">
        <v>641.37</v>
      </c>
      <c r="K9" s="172">
        <v>654.37</v>
      </c>
      <c r="L9" s="153">
        <v>654.37</v>
      </c>
      <c r="M9" s="172">
        <v>629.1</v>
      </c>
      <c r="N9" s="218">
        <v>629.1</v>
      </c>
    </row>
    <row r="10" spans="1:17">
      <c r="A10" s="208">
        <v>3</v>
      </c>
      <c r="B10" s="168" t="s">
        <v>35</v>
      </c>
      <c r="C10" s="149" t="s">
        <v>36</v>
      </c>
      <c r="D10" s="6">
        <v>1</v>
      </c>
      <c r="E10" s="175">
        <v>705</v>
      </c>
      <c r="F10" s="176">
        <v>705</v>
      </c>
      <c r="G10" s="171">
        <v>707.3</v>
      </c>
      <c r="H10" s="212">
        <v>707.3</v>
      </c>
      <c r="I10" s="255">
        <v>704.31</v>
      </c>
      <c r="J10" s="256">
        <v>704.31</v>
      </c>
      <c r="K10" s="95">
        <v>718.6</v>
      </c>
      <c r="L10" s="105">
        <v>718.6</v>
      </c>
      <c r="M10" s="95">
        <v>690.95</v>
      </c>
      <c r="N10" s="219">
        <v>690.95</v>
      </c>
    </row>
    <row r="11" spans="1:17">
      <c r="A11" s="208">
        <v>4</v>
      </c>
      <c r="B11" s="168" t="s">
        <v>37</v>
      </c>
      <c r="C11" s="149" t="s">
        <v>36</v>
      </c>
      <c r="D11" s="6">
        <v>1</v>
      </c>
      <c r="E11" s="175">
        <v>705</v>
      </c>
      <c r="F11" s="176">
        <v>705</v>
      </c>
      <c r="G11" s="171">
        <v>707.3</v>
      </c>
      <c r="H11" s="212">
        <v>707.3</v>
      </c>
      <c r="I11" s="255">
        <v>641.37</v>
      </c>
      <c r="J11" s="256">
        <v>641.37</v>
      </c>
      <c r="K11" s="172">
        <v>654.37</v>
      </c>
      <c r="L11" s="153">
        <v>654.37</v>
      </c>
      <c r="M11" s="172">
        <v>629.1</v>
      </c>
      <c r="N11" s="218">
        <v>629.1</v>
      </c>
    </row>
    <row r="12" spans="1:17">
      <c r="A12" s="208">
        <v>5</v>
      </c>
      <c r="B12" s="168" t="s">
        <v>38</v>
      </c>
      <c r="C12" s="149" t="s">
        <v>36</v>
      </c>
      <c r="D12" s="6">
        <v>1</v>
      </c>
      <c r="E12" s="175">
        <v>705</v>
      </c>
      <c r="F12" s="176">
        <v>705</v>
      </c>
      <c r="G12" s="171">
        <v>707.3</v>
      </c>
      <c r="H12" s="212">
        <v>707.3</v>
      </c>
      <c r="I12" s="255">
        <v>641.37</v>
      </c>
      <c r="J12" s="256">
        <v>641.37</v>
      </c>
      <c r="K12" s="172">
        <v>654.37</v>
      </c>
      <c r="L12" s="153">
        <v>654.37</v>
      </c>
      <c r="M12" s="172">
        <v>629.1</v>
      </c>
      <c r="N12" s="218">
        <v>629.1</v>
      </c>
    </row>
    <row r="13" spans="1:17">
      <c r="A13" s="208">
        <v>6</v>
      </c>
      <c r="B13" s="168" t="s">
        <v>39</v>
      </c>
      <c r="C13" s="149" t="s">
        <v>36</v>
      </c>
      <c r="D13" s="6">
        <v>1</v>
      </c>
      <c r="E13" s="175">
        <v>705</v>
      </c>
      <c r="F13" s="176">
        <v>705</v>
      </c>
      <c r="G13" s="171">
        <v>707.3</v>
      </c>
      <c r="H13" s="212">
        <v>707.3</v>
      </c>
      <c r="I13" s="255">
        <v>704.31</v>
      </c>
      <c r="J13" s="256">
        <v>704.31</v>
      </c>
      <c r="K13" s="95">
        <v>718.6</v>
      </c>
      <c r="L13" s="105">
        <v>718.6</v>
      </c>
      <c r="M13" s="95">
        <v>690.95</v>
      </c>
      <c r="N13" s="219">
        <v>690.95</v>
      </c>
    </row>
    <row r="14" spans="1:17">
      <c r="A14" s="208">
        <v>7</v>
      </c>
      <c r="B14" s="168" t="s">
        <v>40</v>
      </c>
      <c r="C14" s="149" t="s">
        <v>36</v>
      </c>
      <c r="D14" s="6">
        <v>1</v>
      </c>
      <c r="E14" s="175">
        <v>705</v>
      </c>
      <c r="F14" s="176">
        <v>705</v>
      </c>
      <c r="G14" s="171">
        <v>707.3</v>
      </c>
      <c r="H14" s="212">
        <v>707.3</v>
      </c>
      <c r="I14" s="255">
        <v>641.37</v>
      </c>
      <c r="J14" s="256">
        <v>641.37</v>
      </c>
      <c r="K14" s="172">
        <v>654.37</v>
      </c>
      <c r="L14" s="153">
        <v>654.37</v>
      </c>
      <c r="M14" s="172">
        <v>629.1</v>
      </c>
      <c r="N14" s="218">
        <v>629.1</v>
      </c>
    </row>
    <row r="15" spans="1:17">
      <c r="A15" s="208">
        <v>8</v>
      </c>
      <c r="B15" s="168" t="s">
        <v>41</v>
      </c>
      <c r="C15" s="149" t="s">
        <v>36</v>
      </c>
      <c r="D15" s="6">
        <v>1</v>
      </c>
      <c r="E15" s="175">
        <v>705</v>
      </c>
      <c r="F15" s="176">
        <v>705</v>
      </c>
      <c r="G15" s="171">
        <v>707.3</v>
      </c>
      <c r="H15" s="212">
        <v>707.3</v>
      </c>
      <c r="I15" s="255">
        <v>641.37</v>
      </c>
      <c r="J15" s="256">
        <v>641.37</v>
      </c>
      <c r="K15" s="172">
        <v>654.37</v>
      </c>
      <c r="L15" s="153">
        <v>654.37</v>
      </c>
      <c r="M15" s="172">
        <v>629.1</v>
      </c>
      <c r="N15" s="218">
        <v>629.1</v>
      </c>
    </row>
    <row r="16" spans="1:17">
      <c r="A16" s="208">
        <v>9</v>
      </c>
      <c r="B16" s="168" t="s">
        <v>42</v>
      </c>
      <c r="C16" s="149" t="s">
        <v>36</v>
      </c>
      <c r="D16" s="6">
        <v>1</v>
      </c>
      <c r="E16" s="175">
        <v>705</v>
      </c>
      <c r="F16" s="176">
        <v>705</v>
      </c>
      <c r="G16" s="171">
        <v>707.3</v>
      </c>
      <c r="H16" s="212">
        <v>707.3</v>
      </c>
      <c r="I16" s="255">
        <v>704.31</v>
      </c>
      <c r="J16" s="256">
        <v>704.31</v>
      </c>
      <c r="K16" s="95">
        <v>718.6</v>
      </c>
      <c r="L16" s="105">
        <v>718.6</v>
      </c>
      <c r="M16" s="95">
        <v>690.95</v>
      </c>
      <c r="N16" s="219">
        <v>690.95</v>
      </c>
    </row>
    <row r="17" spans="1:14">
      <c r="A17" s="208">
        <v>10</v>
      </c>
      <c r="B17" s="168" t="s">
        <v>43</v>
      </c>
      <c r="C17" s="149" t="s">
        <v>36</v>
      </c>
      <c r="D17" s="6">
        <v>1</v>
      </c>
      <c r="E17" s="175">
        <v>705</v>
      </c>
      <c r="F17" s="176">
        <v>705</v>
      </c>
      <c r="G17" s="171">
        <v>707.3</v>
      </c>
      <c r="H17" s="212">
        <v>707.3</v>
      </c>
      <c r="I17" s="255">
        <v>641.37</v>
      </c>
      <c r="J17" s="256">
        <v>641.37</v>
      </c>
      <c r="K17" s="172">
        <v>654.37</v>
      </c>
      <c r="L17" s="153">
        <v>654.37</v>
      </c>
      <c r="M17" s="172">
        <v>629.1</v>
      </c>
      <c r="N17" s="218">
        <v>629.1</v>
      </c>
    </row>
    <row r="18" spans="1:14">
      <c r="A18" s="208">
        <v>11</v>
      </c>
      <c r="B18" s="168" t="s">
        <v>44</v>
      </c>
      <c r="C18" s="149" t="s">
        <v>36</v>
      </c>
      <c r="D18" s="6">
        <v>1</v>
      </c>
      <c r="E18" s="175">
        <v>705</v>
      </c>
      <c r="F18" s="176">
        <v>705</v>
      </c>
      <c r="G18" s="171">
        <v>707.3</v>
      </c>
      <c r="H18" s="212">
        <v>707.3</v>
      </c>
      <c r="I18" s="255">
        <v>641.37</v>
      </c>
      <c r="J18" s="256">
        <v>641.37</v>
      </c>
      <c r="K18" s="172">
        <v>654.37</v>
      </c>
      <c r="L18" s="153">
        <v>654.37</v>
      </c>
      <c r="M18" s="172">
        <v>629.1</v>
      </c>
      <c r="N18" s="218">
        <v>629.1</v>
      </c>
    </row>
    <row r="19" spans="1:14">
      <c r="A19" s="208">
        <v>12</v>
      </c>
      <c r="B19" s="168" t="s">
        <v>45</v>
      </c>
      <c r="C19" s="149" t="s">
        <v>36</v>
      </c>
      <c r="D19" s="6">
        <v>1</v>
      </c>
      <c r="E19" s="175">
        <v>705</v>
      </c>
      <c r="F19" s="176">
        <v>705</v>
      </c>
      <c r="G19" s="171">
        <v>707.3</v>
      </c>
      <c r="H19" s="212">
        <v>707.3</v>
      </c>
      <c r="I19" s="255">
        <v>704.31</v>
      </c>
      <c r="J19" s="256">
        <v>704.31</v>
      </c>
      <c r="K19" s="95">
        <v>718.6</v>
      </c>
      <c r="L19" s="105">
        <v>718.6</v>
      </c>
      <c r="M19" s="95">
        <v>690.95</v>
      </c>
      <c r="N19" s="219">
        <v>690.95</v>
      </c>
    </row>
    <row r="20" spans="1:14">
      <c r="A20" s="208">
        <v>13</v>
      </c>
      <c r="B20" s="168" t="s">
        <v>46</v>
      </c>
      <c r="C20" s="149" t="s">
        <v>36</v>
      </c>
      <c r="D20" s="6">
        <v>1</v>
      </c>
      <c r="E20" s="175">
        <v>705</v>
      </c>
      <c r="F20" s="176">
        <v>705</v>
      </c>
      <c r="G20" s="171">
        <v>777.14</v>
      </c>
      <c r="H20" s="212">
        <v>777.14</v>
      </c>
      <c r="I20" s="255">
        <v>704.31</v>
      </c>
      <c r="J20" s="256">
        <v>704.31</v>
      </c>
      <c r="K20" s="95">
        <v>718.6</v>
      </c>
      <c r="L20" s="105">
        <v>718.6</v>
      </c>
      <c r="M20" s="95">
        <v>690.95</v>
      </c>
      <c r="N20" s="219">
        <v>690.95</v>
      </c>
    </row>
    <row r="21" spans="1:14">
      <c r="A21" s="208">
        <v>14</v>
      </c>
      <c r="B21" s="168" t="s">
        <v>47</v>
      </c>
      <c r="C21" s="149" t="s">
        <v>36</v>
      </c>
      <c r="D21" s="6">
        <v>1</v>
      </c>
      <c r="E21" s="175">
        <v>705</v>
      </c>
      <c r="F21" s="176">
        <v>705</v>
      </c>
      <c r="G21" s="171">
        <v>777.14</v>
      </c>
      <c r="H21" s="212">
        <v>777.14</v>
      </c>
      <c r="I21" s="255">
        <v>704.31</v>
      </c>
      <c r="J21" s="256">
        <v>704.31</v>
      </c>
      <c r="K21" s="95">
        <v>718.6</v>
      </c>
      <c r="L21" s="105">
        <v>718.6</v>
      </c>
      <c r="M21" s="95">
        <v>690.95</v>
      </c>
      <c r="N21" s="219">
        <v>690.95</v>
      </c>
    </row>
    <row r="22" spans="1:14">
      <c r="A22" s="206">
        <v>15</v>
      </c>
      <c r="B22" s="169" t="s">
        <v>48</v>
      </c>
      <c r="C22" s="149" t="s">
        <v>36</v>
      </c>
      <c r="D22" s="6">
        <v>1</v>
      </c>
      <c r="E22" s="175">
        <v>705</v>
      </c>
      <c r="F22" s="176">
        <v>705</v>
      </c>
      <c r="G22" s="171">
        <v>777.14</v>
      </c>
      <c r="H22" s="212">
        <v>777.14</v>
      </c>
      <c r="I22" s="255">
        <v>773.56</v>
      </c>
      <c r="J22" s="256">
        <v>773.56</v>
      </c>
      <c r="K22" s="95">
        <v>789.25</v>
      </c>
      <c r="L22" s="105">
        <v>789.25</v>
      </c>
      <c r="M22" s="95">
        <v>758.95</v>
      </c>
      <c r="N22" s="219">
        <v>758.95</v>
      </c>
    </row>
    <row r="23" spans="1:14">
      <c r="A23" s="206">
        <v>16</v>
      </c>
      <c r="B23" s="169" t="s">
        <v>49</v>
      </c>
      <c r="C23" s="149" t="s">
        <v>36</v>
      </c>
      <c r="D23" s="6">
        <v>1</v>
      </c>
      <c r="E23" s="175">
        <v>705</v>
      </c>
      <c r="F23" s="176">
        <v>705</v>
      </c>
      <c r="G23" s="171">
        <v>777.14</v>
      </c>
      <c r="H23" s="212">
        <v>777.14</v>
      </c>
      <c r="I23" s="255">
        <v>704.31</v>
      </c>
      <c r="J23" s="256">
        <v>704.31</v>
      </c>
      <c r="K23" s="95">
        <v>718.6</v>
      </c>
      <c r="L23" s="105">
        <v>718.6</v>
      </c>
      <c r="M23" s="95">
        <v>690.95</v>
      </c>
      <c r="N23" s="219">
        <v>690.95</v>
      </c>
    </row>
    <row r="24" spans="1:14">
      <c r="A24" s="206">
        <v>17</v>
      </c>
      <c r="B24" s="169" t="s">
        <v>50</v>
      </c>
      <c r="C24" s="149" t="s">
        <v>36</v>
      </c>
      <c r="D24" s="6">
        <v>1</v>
      </c>
      <c r="E24" s="175">
        <v>705</v>
      </c>
      <c r="F24" s="176">
        <v>705</v>
      </c>
      <c r="G24" s="171">
        <v>777.14</v>
      </c>
      <c r="H24" s="212">
        <v>777.14</v>
      </c>
      <c r="I24" s="255">
        <v>704.31</v>
      </c>
      <c r="J24" s="256">
        <v>704.31</v>
      </c>
      <c r="K24" s="95">
        <v>718.6</v>
      </c>
      <c r="L24" s="105">
        <v>718.6</v>
      </c>
      <c r="M24" s="95">
        <v>690.95</v>
      </c>
      <c r="N24" s="219">
        <v>690.95</v>
      </c>
    </row>
    <row r="25" spans="1:14">
      <c r="A25" s="206">
        <v>18</v>
      </c>
      <c r="B25" s="169" t="s">
        <v>51</v>
      </c>
      <c r="C25" s="149" t="s">
        <v>36</v>
      </c>
      <c r="D25" s="6">
        <v>1</v>
      </c>
      <c r="E25" s="175">
        <v>705</v>
      </c>
      <c r="F25" s="176">
        <v>705</v>
      </c>
      <c r="G25" s="171">
        <v>854.86</v>
      </c>
      <c r="H25" s="212">
        <v>777.14</v>
      </c>
      <c r="I25" s="255">
        <v>773.56</v>
      </c>
      <c r="J25" s="256">
        <v>773.56</v>
      </c>
      <c r="K25" s="95">
        <v>789.25</v>
      </c>
      <c r="L25" s="105">
        <v>789.25</v>
      </c>
      <c r="M25" s="95">
        <v>758.95</v>
      </c>
      <c r="N25" s="219">
        <v>758.95</v>
      </c>
    </row>
    <row r="26" spans="1:14">
      <c r="A26" s="208">
        <v>19</v>
      </c>
      <c r="B26" s="169" t="s">
        <v>52</v>
      </c>
      <c r="C26" s="149" t="s">
        <v>36</v>
      </c>
      <c r="D26" s="6">
        <v>1</v>
      </c>
      <c r="E26" s="175">
        <v>705</v>
      </c>
      <c r="F26" s="176">
        <v>705</v>
      </c>
      <c r="G26" s="171">
        <v>854.86</v>
      </c>
      <c r="H26" s="212">
        <v>854.86</v>
      </c>
      <c r="I26" s="255">
        <v>773.56</v>
      </c>
      <c r="J26" s="256">
        <v>773.56</v>
      </c>
      <c r="K26" s="95">
        <v>789.25</v>
      </c>
      <c r="L26" s="105">
        <v>789.25</v>
      </c>
      <c r="M26" s="95">
        <v>721.55</v>
      </c>
      <c r="N26" s="219">
        <v>721.55</v>
      </c>
    </row>
    <row r="27" spans="1:14">
      <c r="A27" s="208">
        <v>20</v>
      </c>
      <c r="B27" s="170" t="s">
        <v>53</v>
      </c>
      <c r="C27" s="149" t="s">
        <v>36</v>
      </c>
      <c r="D27" s="6">
        <v>1</v>
      </c>
      <c r="E27" s="175">
        <v>705</v>
      </c>
      <c r="F27" s="176">
        <v>705</v>
      </c>
      <c r="G27" s="171">
        <v>854.86</v>
      </c>
      <c r="H27" s="212">
        <v>854.86</v>
      </c>
      <c r="I27" s="255">
        <v>773.56</v>
      </c>
      <c r="J27" s="256">
        <v>773.56</v>
      </c>
      <c r="K27" s="95">
        <v>789.25</v>
      </c>
      <c r="L27" s="105">
        <v>789.25</v>
      </c>
      <c r="M27" s="95">
        <v>721.55</v>
      </c>
      <c r="N27" s="219">
        <v>721.55</v>
      </c>
    </row>
    <row r="28" spans="1:14">
      <c r="A28" s="209">
        <v>21</v>
      </c>
      <c r="B28" s="179" t="s">
        <v>54</v>
      </c>
      <c r="C28" s="185" t="s">
        <v>36</v>
      </c>
      <c r="D28" s="127">
        <v>1</v>
      </c>
      <c r="E28" s="175">
        <v>705</v>
      </c>
      <c r="F28" s="176">
        <v>705</v>
      </c>
      <c r="G28" s="175">
        <v>940.34</v>
      </c>
      <c r="H28" s="213">
        <v>854.86</v>
      </c>
      <c r="I28" s="257">
        <v>849.25</v>
      </c>
      <c r="J28" s="258">
        <v>849.25</v>
      </c>
      <c r="K28" s="104">
        <v>866.97</v>
      </c>
      <c r="L28" s="139">
        <v>866.97</v>
      </c>
      <c r="M28" s="104">
        <v>792.65</v>
      </c>
      <c r="N28" s="220">
        <v>792.65</v>
      </c>
    </row>
    <row r="29" spans="1:14">
      <c r="A29" s="209">
        <v>22</v>
      </c>
      <c r="B29" s="179" t="s">
        <v>55</v>
      </c>
      <c r="C29" s="185" t="s">
        <v>36</v>
      </c>
      <c r="D29" s="127">
        <v>1</v>
      </c>
      <c r="E29" s="175">
        <v>705</v>
      </c>
      <c r="F29" s="176">
        <v>705</v>
      </c>
      <c r="G29" s="175">
        <v>940.34</v>
      </c>
      <c r="H29" s="213">
        <v>940.34</v>
      </c>
      <c r="I29" s="257">
        <v>849.25</v>
      </c>
      <c r="J29" s="258">
        <v>849.25</v>
      </c>
      <c r="K29" s="104">
        <v>866.97</v>
      </c>
      <c r="L29" s="139">
        <v>866.97</v>
      </c>
      <c r="M29" s="104">
        <v>792.65</v>
      </c>
      <c r="N29" s="220">
        <v>792.65</v>
      </c>
    </row>
    <row r="30" spans="1:14">
      <c r="A30" s="209">
        <v>23</v>
      </c>
      <c r="B30" s="179" t="s">
        <v>56</v>
      </c>
      <c r="C30" s="185" t="s">
        <v>36</v>
      </c>
      <c r="D30" s="127">
        <v>1</v>
      </c>
      <c r="E30" s="175">
        <v>705</v>
      </c>
      <c r="F30" s="176">
        <v>705</v>
      </c>
      <c r="G30" s="175">
        <v>940.34</v>
      </c>
      <c r="H30" s="213">
        <v>940.34</v>
      </c>
      <c r="I30" s="257">
        <v>849.25</v>
      </c>
      <c r="J30" s="258">
        <v>849.25</v>
      </c>
      <c r="K30" s="104">
        <v>866.97</v>
      </c>
      <c r="L30" s="139">
        <v>866.97</v>
      </c>
      <c r="M30" s="104">
        <v>792.65</v>
      </c>
      <c r="N30" s="220">
        <v>792.65</v>
      </c>
    </row>
    <row r="31" spans="1:14">
      <c r="A31" s="209">
        <v>24</v>
      </c>
      <c r="B31" s="180" t="s">
        <v>57</v>
      </c>
      <c r="C31" s="185" t="s">
        <v>36</v>
      </c>
      <c r="D31" s="127">
        <v>1</v>
      </c>
      <c r="E31" s="175">
        <v>705</v>
      </c>
      <c r="F31" s="176">
        <v>705</v>
      </c>
      <c r="G31" s="175">
        <v>940.34</v>
      </c>
      <c r="H31" s="213">
        <v>940.34</v>
      </c>
      <c r="I31" s="257">
        <v>933.5</v>
      </c>
      <c r="J31" s="258">
        <v>933.5</v>
      </c>
      <c r="K31" s="104">
        <v>952.45</v>
      </c>
      <c r="L31" s="139">
        <v>952.45</v>
      </c>
      <c r="M31" s="104">
        <v>870.85</v>
      </c>
      <c r="N31" s="220">
        <v>870.85</v>
      </c>
    </row>
    <row r="32" spans="1:14">
      <c r="A32" s="209">
        <v>25</v>
      </c>
      <c r="B32" s="180" t="s">
        <v>58</v>
      </c>
      <c r="C32" s="185" t="s">
        <v>36</v>
      </c>
      <c r="D32" s="127">
        <v>1</v>
      </c>
      <c r="E32" s="175">
        <v>450</v>
      </c>
      <c r="F32" s="176">
        <v>450</v>
      </c>
      <c r="G32" s="175">
        <v>940.34</v>
      </c>
      <c r="H32" s="213">
        <v>468.08</v>
      </c>
      <c r="I32" s="257">
        <v>413.76</v>
      </c>
      <c r="J32" s="258">
        <v>413.76</v>
      </c>
      <c r="K32" s="104">
        <v>422.17</v>
      </c>
      <c r="L32" s="139">
        <v>422.17</v>
      </c>
      <c r="M32" s="104">
        <v>406.55</v>
      </c>
      <c r="N32" s="220">
        <v>406.55</v>
      </c>
    </row>
    <row r="33" spans="1:14">
      <c r="A33" s="209">
        <v>26</v>
      </c>
      <c r="B33" s="180" t="s">
        <v>59</v>
      </c>
      <c r="C33" s="185" t="s">
        <v>36</v>
      </c>
      <c r="D33" s="127">
        <v>1</v>
      </c>
      <c r="E33" s="175">
        <v>450</v>
      </c>
      <c r="F33" s="176">
        <v>450</v>
      </c>
      <c r="G33" s="175">
        <v>468.08</v>
      </c>
      <c r="H33" s="213">
        <v>468.08</v>
      </c>
      <c r="I33" s="257">
        <v>413.76</v>
      </c>
      <c r="J33" s="258">
        <v>413.76</v>
      </c>
      <c r="K33" s="104">
        <v>422.17</v>
      </c>
      <c r="L33" s="139">
        <v>422.17</v>
      </c>
      <c r="M33" s="104">
        <v>406.55</v>
      </c>
      <c r="N33" s="220">
        <v>406.55</v>
      </c>
    </row>
    <row r="34" spans="1:14">
      <c r="A34" s="209">
        <v>27</v>
      </c>
      <c r="B34" s="180" t="s">
        <v>60</v>
      </c>
      <c r="C34" s="185" t="s">
        <v>36</v>
      </c>
      <c r="D34" s="127">
        <v>1</v>
      </c>
      <c r="E34" s="175">
        <v>450</v>
      </c>
      <c r="F34" s="176">
        <v>450</v>
      </c>
      <c r="G34" s="175">
        <v>468.08</v>
      </c>
      <c r="H34" s="213">
        <v>468.08</v>
      </c>
      <c r="I34" s="257">
        <v>455.14</v>
      </c>
      <c r="J34" s="258">
        <v>455.14</v>
      </c>
      <c r="K34" s="104">
        <v>464.39</v>
      </c>
      <c r="L34" s="139">
        <v>464.39</v>
      </c>
      <c r="M34" s="104">
        <v>447.2</v>
      </c>
      <c r="N34" s="220">
        <v>447.2</v>
      </c>
    </row>
    <row r="35" spans="1:14">
      <c r="A35" s="209">
        <v>28</v>
      </c>
      <c r="B35" s="180" t="s">
        <v>61</v>
      </c>
      <c r="C35" s="185" t="s">
        <v>36</v>
      </c>
      <c r="D35" s="127">
        <v>1</v>
      </c>
      <c r="E35" s="175">
        <v>450</v>
      </c>
      <c r="F35" s="176">
        <v>450</v>
      </c>
      <c r="G35" s="175">
        <v>468.08</v>
      </c>
      <c r="H35" s="213">
        <v>468.08</v>
      </c>
      <c r="I35" s="257">
        <v>413.76</v>
      </c>
      <c r="J35" s="258">
        <v>413.76</v>
      </c>
      <c r="K35" s="104">
        <v>422.17</v>
      </c>
      <c r="L35" s="139">
        <v>422.17</v>
      </c>
      <c r="M35" s="104">
        <v>406.55</v>
      </c>
      <c r="N35" s="220">
        <v>406.55</v>
      </c>
    </row>
    <row r="36" spans="1:14">
      <c r="A36" s="209">
        <v>29</v>
      </c>
      <c r="B36" s="180" t="s">
        <v>62</v>
      </c>
      <c r="C36" s="185" t="s">
        <v>36</v>
      </c>
      <c r="D36" s="127">
        <v>1</v>
      </c>
      <c r="E36" s="175">
        <v>450</v>
      </c>
      <c r="F36" s="176">
        <v>450</v>
      </c>
      <c r="G36" s="175">
        <v>468.08</v>
      </c>
      <c r="H36" s="213">
        <v>468.08</v>
      </c>
      <c r="I36" s="257">
        <v>413.76</v>
      </c>
      <c r="J36" s="258">
        <v>413.76</v>
      </c>
      <c r="K36" s="104">
        <v>422.17</v>
      </c>
      <c r="L36" s="139">
        <v>422.17</v>
      </c>
      <c r="M36" s="104">
        <v>406.55</v>
      </c>
      <c r="N36" s="220">
        <v>406.55</v>
      </c>
    </row>
    <row r="37" spans="1:14">
      <c r="A37" s="209">
        <v>30</v>
      </c>
      <c r="B37" s="180" t="s">
        <v>63</v>
      </c>
      <c r="C37" s="185" t="s">
        <v>36</v>
      </c>
      <c r="D37" s="127">
        <v>1</v>
      </c>
      <c r="E37" s="175">
        <v>450</v>
      </c>
      <c r="F37" s="176">
        <v>450</v>
      </c>
      <c r="G37" s="175">
        <v>468.08</v>
      </c>
      <c r="H37" s="213">
        <v>468.08</v>
      </c>
      <c r="I37" s="257">
        <v>455.14</v>
      </c>
      <c r="J37" s="258">
        <v>455.14</v>
      </c>
      <c r="K37" s="104">
        <v>464.39</v>
      </c>
      <c r="L37" s="139">
        <v>464.39</v>
      </c>
      <c r="M37" s="104">
        <v>447.2</v>
      </c>
      <c r="N37" s="220">
        <v>447.2</v>
      </c>
    </row>
    <row r="38" spans="1:14">
      <c r="A38" s="209">
        <v>31</v>
      </c>
      <c r="B38" s="181" t="s">
        <v>64</v>
      </c>
      <c r="C38" s="185" t="s">
        <v>36</v>
      </c>
      <c r="D38" s="127">
        <v>1</v>
      </c>
      <c r="E38" s="175">
        <v>450</v>
      </c>
      <c r="F38" s="176">
        <v>450</v>
      </c>
      <c r="G38" s="175">
        <v>468.08</v>
      </c>
      <c r="H38" s="213">
        <v>468.08</v>
      </c>
      <c r="I38" s="257">
        <v>413.76</v>
      </c>
      <c r="J38" s="258">
        <v>413.76</v>
      </c>
      <c r="K38" s="104">
        <v>422.17</v>
      </c>
      <c r="L38" s="139">
        <v>422.17</v>
      </c>
      <c r="M38" s="104">
        <v>447.2</v>
      </c>
      <c r="N38" s="220">
        <v>406.55</v>
      </c>
    </row>
    <row r="39" spans="1:14">
      <c r="A39" s="209">
        <v>32</v>
      </c>
      <c r="B39" s="181" t="s">
        <v>65</v>
      </c>
      <c r="C39" s="185" t="s">
        <v>36</v>
      </c>
      <c r="D39" s="127">
        <v>1</v>
      </c>
      <c r="E39" s="175">
        <v>450</v>
      </c>
      <c r="F39" s="176">
        <v>450</v>
      </c>
      <c r="G39" s="175">
        <v>468.08</v>
      </c>
      <c r="H39" s="213">
        <v>468.08</v>
      </c>
      <c r="I39" s="257">
        <v>413.76</v>
      </c>
      <c r="J39" s="258">
        <v>413.76</v>
      </c>
      <c r="K39" s="104">
        <v>464.39</v>
      </c>
      <c r="L39" s="139">
        <v>464.39</v>
      </c>
      <c r="M39" s="104">
        <v>447.2</v>
      </c>
      <c r="N39" s="220">
        <v>447.2</v>
      </c>
    </row>
    <row r="40" spans="1:14">
      <c r="A40" s="209">
        <v>33</v>
      </c>
      <c r="B40" s="181" t="s">
        <v>66</v>
      </c>
      <c r="C40" s="185" t="s">
        <v>36</v>
      </c>
      <c r="D40" s="127">
        <v>1</v>
      </c>
      <c r="E40" s="175">
        <v>450</v>
      </c>
      <c r="F40" s="176">
        <v>450</v>
      </c>
      <c r="G40" s="175">
        <v>468.08</v>
      </c>
      <c r="H40" s="213">
        <v>468.08</v>
      </c>
      <c r="I40" s="257">
        <v>455.14</v>
      </c>
      <c r="J40" s="258">
        <v>455.14</v>
      </c>
      <c r="K40" s="104">
        <v>422.17</v>
      </c>
      <c r="L40" s="139">
        <v>422.17</v>
      </c>
      <c r="M40" s="104">
        <v>406.55</v>
      </c>
      <c r="N40" s="220">
        <v>406.55</v>
      </c>
    </row>
    <row r="41" spans="1:14">
      <c r="A41" s="209">
        <v>34</v>
      </c>
      <c r="B41" s="181" t="s">
        <v>67</v>
      </c>
      <c r="C41" s="185" t="s">
        <v>36</v>
      </c>
      <c r="D41" s="127">
        <v>1</v>
      </c>
      <c r="E41" s="175">
        <v>450</v>
      </c>
      <c r="F41" s="176">
        <v>450</v>
      </c>
      <c r="G41" s="175">
        <v>468.08</v>
      </c>
      <c r="H41" s="213">
        <v>468.08</v>
      </c>
      <c r="I41" s="257">
        <v>413.76</v>
      </c>
      <c r="J41" s="258">
        <v>413.76</v>
      </c>
      <c r="K41" s="104">
        <v>422.17</v>
      </c>
      <c r="L41" s="139">
        <v>422.17</v>
      </c>
      <c r="M41" s="104">
        <v>406.55</v>
      </c>
      <c r="N41" s="220">
        <v>406.55</v>
      </c>
    </row>
    <row r="42" spans="1:14">
      <c r="A42" s="209">
        <v>35</v>
      </c>
      <c r="B42" s="181" t="s">
        <v>68</v>
      </c>
      <c r="C42" s="185" t="s">
        <v>36</v>
      </c>
      <c r="D42" s="127">
        <v>1</v>
      </c>
      <c r="E42" s="175">
        <v>450</v>
      </c>
      <c r="F42" s="176">
        <v>450</v>
      </c>
      <c r="G42" s="175">
        <v>468.08</v>
      </c>
      <c r="H42" s="213">
        <v>468.08</v>
      </c>
      <c r="I42" s="257">
        <v>413.76</v>
      </c>
      <c r="J42" s="258">
        <v>413.76</v>
      </c>
      <c r="K42" s="104">
        <v>422.17</v>
      </c>
      <c r="L42" s="139">
        <v>422.17</v>
      </c>
      <c r="M42" s="104">
        <v>406.55</v>
      </c>
      <c r="N42" s="220">
        <v>406.55</v>
      </c>
    </row>
    <row r="43" spans="1:14">
      <c r="A43" s="209">
        <v>36</v>
      </c>
      <c r="B43" s="181" t="s">
        <v>69</v>
      </c>
      <c r="C43" s="185" t="s">
        <v>36</v>
      </c>
      <c r="D43" s="127">
        <v>1</v>
      </c>
      <c r="E43" s="175">
        <v>450</v>
      </c>
      <c r="F43" s="176">
        <v>450</v>
      </c>
      <c r="G43" s="175">
        <v>468.08</v>
      </c>
      <c r="H43" s="213">
        <v>468.08</v>
      </c>
      <c r="I43" s="257">
        <v>455.14</v>
      </c>
      <c r="J43" s="258">
        <v>455.14</v>
      </c>
      <c r="K43" s="104">
        <v>464.39</v>
      </c>
      <c r="L43" s="139">
        <v>464.39</v>
      </c>
      <c r="M43" s="104">
        <v>447.2</v>
      </c>
      <c r="N43" s="220">
        <v>447.2</v>
      </c>
    </row>
    <row r="44" spans="1:14">
      <c r="A44" s="209">
        <v>37</v>
      </c>
      <c r="B44" s="181" t="s">
        <v>70</v>
      </c>
      <c r="C44" s="185" t="s">
        <v>36</v>
      </c>
      <c r="D44" s="127">
        <v>1</v>
      </c>
      <c r="E44" s="175">
        <v>450</v>
      </c>
      <c r="F44" s="176">
        <v>450</v>
      </c>
      <c r="G44" s="175">
        <v>513.98</v>
      </c>
      <c r="H44" s="213">
        <v>513.98</v>
      </c>
      <c r="I44" s="257">
        <v>455.14</v>
      </c>
      <c r="J44" s="258">
        <v>455.14</v>
      </c>
      <c r="K44" s="104">
        <v>464.39</v>
      </c>
      <c r="L44" s="139">
        <v>464.39</v>
      </c>
      <c r="M44" s="104">
        <v>447.2</v>
      </c>
      <c r="N44" s="220">
        <v>447.2</v>
      </c>
    </row>
    <row r="45" spans="1:14">
      <c r="A45" s="209">
        <v>38</v>
      </c>
      <c r="B45" s="181" t="s">
        <v>71</v>
      </c>
      <c r="C45" s="185" t="s">
        <v>36</v>
      </c>
      <c r="D45" s="127">
        <v>1</v>
      </c>
      <c r="E45" s="175">
        <v>450</v>
      </c>
      <c r="F45" s="176">
        <v>450</v>
      </c>
      <c r="G45" s="175">
        <v>513.98</v>
      </c>
      <c r="H45" s="213">
        <v>513.98</v>
      </c>
      <c r="I45" s="257">
        <v>455.14</v>
      </c>
      <c r="J45" s="258">
        <v>455.14</v>
      </c>
      <c r="K45" s="104">
        <v>464.39</v>
      </c>
      <c r="L45" s="139">
        <v>464.39</v>
      </c>
      <c r="M45" s="104">
        <v>447.2</v>
      </c>
      <c r="N45" s="220">
        <v>447.2</v>
      </c>
    </row>
    <row r="46" spans="1:14">
      <c r="A46" s="209">
        <v>39</v>
      </c>
      <c r="B46" s="181" t="s">
        <v>72</v>
      </c>
      <c r="C46" s="185" t="s">
        <v>36</v>
      </c>
      <c r="D46" s="127">
        <v>1</v>
      </c>
      <c r="E46" s="175">
        <v>450</v>
      </c>
      <c r="F46" s="176">
        <v>450</v>
      </c>
      <c r="G46" s="175">
        <v>513.98</v>
      </c>
      <c r="H46" s="213">
        <v>513.98</v>
      </c>
      <c r="I46" s="257">
        <v>500.64</v>
      </c>
      <c r="J46" s="258">
        <v>500.64</v>
      </c>
      <c r="K46" s="104">
        <v>510.82</v>
      </c>
      <c r="L46" s="139">
        <v>510.82</v>
      </c>
      <c r="M46" s="104">
        <v>491.9</v>
      </c>
      <c r="N46" s="220">
        <v>491.9</v>
      </c>
    </row>
    <row r="47" spans="1:14">
      <c r="A47" s="209">
        <v>40</v>
      </c>
      <c r="B47" s="181" t="s">
        <v>73</v>
      </c>
      <c r="C47" s="185" t="s">
        <v>36</v>
      </c>
      <c r="D47" s="127">
        <v>1</v>
      </c>
      <c r="E47" s="175">
        <v>450</v>
      </c>
      <c r="F47" s="176">
        <v>450</v>
      </c>
      <c r="G47" s="175">
        <v>513.98</v>
      </c>
      <c r="H47" s="213">
        <v>513.98</v>
      </c>
      <c r="I47" s="257">
        <v>455.14</v>
      </c>
      <c r="J47" s="258">
        <v>455.14</v>
      </c>
      <c r="K47" s="104">
        <v>464.39</v>
      </c>
      <c r="L47" s="139">
        <v>464.39</v>
      </c>
      <c r="M47" s="104">
        <v>447.2</v>
      </c>
      <c r="N47" s="220">
        <v>447.2</v>
      </c>
    </row>
    <row r="48" spans="1:14">
      <c r="A48" s="209">
        <v>41</v>
      </c>
      <c r="B48" s="181" t="s">
        <v>74</v>
      </c>
      <c r="C48" s="185" t="s">
        <v>36</v>
      </c>
      <c r="D48" s="127">
        <v>1</v>
      </c>
      <c r="E48" s="175">
        <v>450</v>
      </c>
      <c r="F48" s="176">
        <v>450</v>
      </c>
      <c r="G48" s="175">
        <v>513.98</v>
      </c>
      <c r="H48" s="213">
        <v>513.98</v>
      </c>
      <c r="I48" s="257">
        <v>455.14</v>
      </c>
      <c r="J48" s="258">
        <v>455.14</v>
      </c>
      <c r="K48" s="104">
        <v>464.39</v>
      </c>
      <c r="L48" s="139">
        <v>464.39</v>
      </c>
      <c r="M48" s="104">
        <v>447.2</v>
      </c>
      <c r="N48" s="220">
        <v>447.2</v>
      </c>
    </row>
    <row r="49" spans="1:14">
      <c r="A49" s="209">
        <v>42</v>
      </c>
      <c r="B49" s="181" t="s">
        <v>75</v>
      </c>
      <c r="C49" s="185" t="s">
        <v>36</v>
      </c>
      <c r="D49" s="127">
        <v>1</v>
      </c>
      <c r="E49" s="175">
        <v>450</v>
      </c>
      <c r="F49" s="176">
        <v>450</v>
      </c>
      <c r="G49" s="175">
        <v>513.98</v>
      </c>
      <c r="H49" s="213">
        <v>513.98</v>
      </c>
      <c r="I49" s="257">
        <v>500.64</v>
      </c>
      <c r="J49" s="258">
        <v>500.64</v>
      </c>
      <c r="K49" s="104">
        <v>510.82</v>
      </c>
      <c r="L49" s="139">
        <v>510.82</v>
      </c>
      <c r="M49" s="104">
        <v>491.9</v>
      </c>
      <c r="N49" s="220">
        <v>491.9</v>
      </c>
    </row>
    <row r="50" spans="1:14">
      <c r="A50" s="209">
        <v>43</v>
      </c>
      <c r="B50" s="181" t="s">
        <v>76</v>
      </c>
      <c r="C50" s="185" t="s">
        <v>36</v>
      </c>
      <c r="D50" s="127">
        <v>1</v>
      </c>
      <c r="E50" s="175">
        <v>450</v>
      </c>
      <c r="F50" s="176">
        <v>450</v>
      </c>
      <c r="G50" s="175">
        <v>565.38</v>
      </c>
      <c r="H50" s="213">
        <v>565.38</v>
      </c>
      <c r="I50" s="257">
        <v>455.14</v>
      </c>
      <c r="J50" s="258">
        <v>500.64</v>
      </c>
      <c r="K50" s="104">
        <v>510.82</v>
      </c>
      <c r="L50" s="139">
        <v>510.82</v>
      </c>
      <c r="M50" s="104">
        <v>491.9</v>
      </c>
      <c r="N50" s="220">
        <v>491.9</v>
      </c>
    </row>
    <row r="51" spans="1:14">
      <c r="A51" s="209">
        <v>44</v>
      </c>
      <c r="B51" s="181" t="s">
        <v>77</v>
      </c>
      <c r="C51" s="185" t="s">
        <v>36</v>
      </c>
      <c r="D51" s="127">
        <v>1</v>
      </c>
      <c r="E51" s="175">
        <v>450</v>
      </c>
      <c r="F51" s="176">
        <v>450</v>
      </c>
      <c r="G51" s="175">
        <v>565.38</v>
      </c>
      <c r="H51" s="213">
        <v>565.38</v>
      </c>
      <c r="I51" s="257">
        <v>455.14</v>
      </c>
      <c r="J51" s="258">
        <v>500.64</v>
      </c>
      <c r="K51" s="104">
        <v>510.82</v>
      </c>
      <c r="L51" s="139">
        <v>510.82</v>
      </c>
      <c r="M51" s="104">
        <v>491.9</v>
      </c>
      <c r="N51" s="220">
        <v>491.9</v>
      </c>
    </row>
    <row r="52" spans="1:14">
      <c r="A52" s="209">
        <v>45</v>
      </c>
      <c r="B52" s="181" t="s">
        <v>78</v>
      </c>
      <c r="C52" s="185" t="s">
        <v>36</v>
      </c>
      <c r="D52" s="127">
        <v>1</v>
      </c>
      <c r="E52" s="175">
        <v>450</v>
      </c>
      <c r="F52" s="176">
        <v>450</v>
      </c>
      <c r="G52" s="175">
        <v>565.38</v>
      </c>
      <c r="H52" s="213">
        <v>565.38</v>
      </c>
      <c r="I52" s="257">
        <v>500.64</v>
      </c>
      <c r="J52" s="258">
        <v>550.71</v>
      </c>
      <c r="K52" s="104">
        <v>561.91</v>
      </c>
      <c r="L52" s="139">
        <v>561.91</v>
      </c>
      <c r="M52" s="104">
        <v>541.1</v>
      </c>
      <c r="N52" s="220">
        <v>541.1</v>
      </c>
    </row>
    <row r="53" spans="1:14">
      <c r="A53" s="209">
        <v>46</v>
      </c>
      <c r="B53" s="181" t="s">
        <v>79</v>
      </c>
      <c r="C53" s="185" t="s">
        <v>36</v>
      </c>
      <c r="D53" s="127">
        <v>1</v>
      </c>
      <c r="E53" s="175">
        <v>450</v>
      </c>
      <c r="F53" s="176">
        <v>450</v>
      </c>
      <c r="G53" s="175">
        <v>621.91999999999996</v>
      </c>
      <c r="H53" s="213">
        <v>621.91999999999996</v>
      </c>
      <c r="I53" s="257">
        <v>500.64</v>
      </c>
      <c r="J53" s="258">
        <v>550.71</v>
      </c>
      <c r="K53" s="104">
        <v>561.91</v>
      </c>
      <c r="L53" s="139">
        <v>561.91</v>
      </c>
      <c r="M53" s="104">
        <v>541.1</v>
      </c>
      <c r="N53" s="220">
        <v>541.1</v>
      </c>
    </row>
    <row r="54" spans="1:14">
      <c r="A54" s="209">
        <v>47</v>
      </c>
      <c r="B54" s="181" t="s">
        <v>80</v>
      </c>
      <c r="C54" s="185" t="s">
        <v>36</v>
      </c>
      <c r="D54" s="127">
        <v>1</v>
      </c>
      <c r="E54" s="175">
        <v>450</v>
      </c>
      <c r="F54" s="176">
        <v>450</v>
      </c>
      <c r="G54" s="175">
        <v>621.91999999999996</v>
      </c>
      <c r="H54" s="213">
        <v>621.91999999999996</v>
      </c>
      <c r="I54" s="257">
        <v>500.64</v>
      </c>
      <c r="J54" s="258">
        <v>550.71</v>
      </c>
      <c r="K54" s="104">
        <v>561.91</v>
      </c>
      <c r="L54" s="139">
        <v>561.91</v>
      </c>
      <c r="M54" s="104">
        <v>541.1</v>
      </c>
      <c r="N54" s="220">
        <v>541.1</v>
      </c>
    </row>
    <row r="55" spans="1:14">
      <c r="A55" s="209">
        <v>48</v>
      </c>
      <c r="B55" s="181" t="s">
        <v>81</v>
      </c>
      <c r="C55" s="185" t="s">
        <v>36</v>
      </c>
      <c r="D55" s="127">
        <v>1</v>
      </c>
      <c r="E55" s="175">
        <v>450</v>
      </c>
      <c r="F55" s="176">
        <v>450</v>
      </c>
      <c r="G55" s="175">
        <v>621.91999999999996</v>
      </c>
      <c r="H55" s="213">
        <v>621.91999999999996</v>
      </c>
      <c r="I55" s="257">
        <v>500.64</v>
      </c>
      <c r="J55" s="258">
        <v>605.79</v>
      </c>
      <c r="K55" s="104">
        <v>618.1</v>
      </c>
      <c r="L55" s="139">
        <v>618.1</v>
      </c>
      <c r="M55" s="104">
        <v>595.20000000000005</v>
      </c>
      <c r="N55" s="220">
        <v>595.20000000000005</v>
      </c>
    </row>
    <row r="56" spans="1:14">
      <c r="A56" s="205"/>
      <c r="B56" s="182"/>
      <c r="C56" s="185"/>
      <c r="D56" s="127"/>
      <c r="E56" s="151"/>
      <c r="F56" s="152"/>
      <c r="G56" s="133"/>
      <c r="H56" s="214"/>
      <c r="I56" s="259"/>
      <c r="J56" s="259"/>
      <c r="K56" s="126"/>
      <c r="L56" s="126"/>
      <c r="M56" s="126"/>
      <c r="N56" s="126"/>
    </row>
    <row r="57" spans="1:14">
      <c r="A57" s="205"/>
      <c r="B57" s="179"/>
      <c r="C57" s="185"/>
      <c r="D57" s="127"/>
      <c r="E57" s="104"/>
      <c r="F57" s="139"/>
      <c r="G57" s="126"/>
      <c r="H57" s="215"/>
      <c r="I57" s="259"/>
      <c r="J57" s="259" t="s">
        <v>0</v>
      </c>
      <c r="K57" s="126"/>
      <c r="L57" s="126"/>
      <c r="M57" s="126"/>
      <c r="N57" s="126"/>
    </row>
    <row r="58" spans="1:14">
      <c r="A58" s="205"/>
      <c r="B58" s="179"/>
      <c r="C58" s="185"/>
      <c r="D58" s="127"/>
      <c r="E58" s="104"/>
      <c r="F58" s="139" t="s">
        <v>0</v>
      </c>
      <c r="G58" s="126"/>
      <c r="H58" s="215"/>
      <c r="I58" s="259"/>
      <c r="J58" s="259"/>
      <c r="K58" s="126"/>
      <c r="L58" s="126"/>
      <c r="M58" s="126"/>
      <c r="N58" s="126"/>
    </row>
    <row r="59" spans="1:14">
      <c r="A59" s="205"/>
      <c r="B59" s="179"/>
      <c r="C59" s="185"/>
      <c r="D59" s="127"/>
      <c r="E59" s="104"/>
      <c r="F59" s="139"/>
      <c r="G59" s="126"/>
      <c r="H59" s="215"/>
      <c r="I59" s="259"/>
      <c r="J59" s="259"/>
      <c r="K59" s="126"/>
      <c r="L59" s="126"/>
      <c r="M59" s="126"/>
      <c r="N59" s="126"/>
    </row>
    <row r="60" spans="1:14">
      <c r="A60" s="178"/>
      <c r="B60" s="183" t="s">
        <v>31</v>
      </c>
      <c r="C60" s="186"/>
      <c r="D60" s="189"/>
      <c r="E60" s="192"/>
      <c r="F60" s="74">
        <f>SUM(F2:F55)</f>
        <v>27720</v>
      </c>
      <c r="G60" s="197"/>
      <c r="H60" s="194">
        <f>SUM(H8:H55)</f>
        <v>30798.780000000013</v>
      </c>
      <c r="I60" s="260"/>
      <c r="J60" s="261">
        <f>SUM(J8:J55)</f>
        <v>28552.609999999971</v>
      </c>
      <c r="K60" s="197"/>
      <c r="L60" s="194">
        <f>SUM(L8:L55)</f>
        <v>29133.709999999981</v>
      </c>
      <c r="M60" s="197"/>
      <c r="N60" s="74">
        <f>SUM(N8:N55)</f>
        <v>27786.300000000003</v>
      </c>
    </row>
    <row r="61" spans="1:14">
      <c r="A61" s="205"/>
      <c r="B61" s="179"/>
      <c r="C61" s="187"/>
      <c r="D61" s="190"/>
      <c r="E61" s="193"/>
      <c r="F61" s="195"/>
      <c r="G61" s="198"/>
      <c r="H61" s="195"/>
      <c r="I61" s="198"/>
      <c r="J61" s="195"/>
      <c r="K61" s="198"/>
      <c r="L61" s="195"/>
      <c r="M61" s="198"/>
      <c r="N61" s="195"/>
    </row>
    <row r="62" spans="1:14">
      <c r="A62" s="178"/>
      <c r="B62" s="262" t="s">
        <v>30</v>
      </c>
      <c r="C62" s="263"/>
      <c r="D62" s="264"/>
      <c r="E62" s="104"/>
      <c r="F62" s="265">
        <f>SUM(F60*0.103)</f>
        <v>2855.16</v>
      </c>
      <c r="G62" s="104"/>
      <c r="H62" s="265">
        <f>SUM(H60*0.103)</f>
        <v>3172.2743400000013</v>
      </c>
      <c r="I62" s="104"/>
      <c r="J62" s="265">
        <f>SUM(J60*0.103)</f>
        <v>2940.9188299999969</v>
      </c>
      <c r="K62" s="104"/>
      <c r="L62" s="265">
        <f>SUM(L60*0.103)</f>
        <v>3000.772129999998</v>
      </c>
      <c r="M62" s="104"/>
      <c r="N62" s="265">
        <f>SUM(N60*0.103)</f>
        <v>2861.9889000000003</v>
      </c>
    </row>
    <row r="63" spans="1:14">
      <c r="A63" s="178"/>
      <c r="B63" s="184"/>
      <c r="C63" s="188"/>
      <c r="D63" s="191"/>
      <c r="E63" s="192"/>
      <c r="F63" s="196"/>
      <c r="G63" s="197"/>
      <c r="H63" s="216"/>
      <c r="I63" s="197"/>
      <c r="J63" s="196"/>
      <c r="K63" s="197"/>
      <c r="L63" s="196"/>
      <c r="M63" s="197"/>
      <c r="N63" s="196"/>
    </row>
    <row r="64" spans="1:14">
      <c r="A64" s="178"/>
      <c r="B64" s="199" t="s">
        <v>11</v>
      </c>
      <c r="C64" s="200"/>
      <c r="D64" s="201"/>
      <c r="E64" s="202"/>
      <c r="F64" s="203">
        <f>SUM(F60+F62)</f>
        <v>30575.16</v>
      </c>
      <c r="G64" s="204"/>
      <c r="H64" s="203">
        <f>SUM(H60+H62)</f>
        <v>33971.054340000017</v>
      </c>
      <c r="I64" s="204"/>
      <c r="J64" s="203">
        <f>SUM(J60+J62)</f>
        <v>31493.528829999967</v>
      </c>
      <c r="K64" s="204"/>
      <c r="L64" s="203">
        <f>SUM(L60+L62)</f>
        <v>32134.482129999978</v>
      </c>
      <c r="M64" s="204"/>
      <c r="N64" s="203">
        <f>SUM(N60+N62)</f>
        <v>30648.288900000003</v>
      </c>
    </row>
    <row r="66" spans="6:10">
      <c r="F66" s="223"/>
      <c r="J66" s="222"/>
    </row>
  </sheetData>
  <mergeCells count="10">
    <mergeCell ref="M5:N5"/>
    <mergeCell ref="E6:F6"/>
    <mergeCell ref="G6:H6"/>
    <mergeCell ref="I6:J6"/>
    <mergeCell ref="K6:L6"/>
    <mergeCell ref="M6:N6"/>
    <mergeCell ref="E5:F5"/>
    <mergeCell ref="G5:H5"/>
    <mergeCell ref="I5:J5"/>
    <mergeCell ref="K5:L5"/>
  </mergeCells>
  <pageMargins left="0.7" right="0.7" top="0.75" bottom="0.75" header="0.3" footer="0.3"/>
  <pageSetup paperSize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8"/>
  <sheetViews>
    <sheetView showGridLines="0" zoomScale="80" zoomScaleNormal="80" workbookViewId="0">
      <selection activeCell="B146" sqref="B146"/>
    </sheetView>
  </sheetViews>
  <sheetFormatPr defaultColWidth="9.28515625" defaultRowHeight="12.75"/>
  <cols>
    <col min="1" max="1" width="36.85546875" style="79" bestFit="1" customWidth="1"/>
    <col min="2" max="2" width="52.7109375" style="79" customWidth="1"/>
    <col min="3" max="4" width="10.42578125" style="79" customWidth="1"/>
    <col min="5" max="5" width="16.7109375" style="79" customWidth="1"/>
    <col min="6" max="6" width="16.7109375" style="80" customWidth="1"/>
    <col min="7" max="7" width="11.5703125" style="4" bestFit="1" customWidth="1"/>
    <col min="8" max="8" width="13.28515625" style="4" bestFit="1" customWidth="1"/>
    <col min="9" max="16" width="13.140625" style="4" customWidth="1"/>
    <col min="17" max="16384" width="9.28515625" style="4"/>
  </cols>
  <sheetData>
    <row r="1" spans="1:16" s="1" customFormat="1">
      <c r="A1" s="138" t="s">
        <v>21</v>
      </c>
      <c r="B1" s="12"/>
      <c r="C1" s="12"/>
      <c r="D1" s="12"/>
      <c r="E1" s="12"/>
      <c r="F1" s="13"/>
    </row>
    <row r="2" spans="1:16" s="1" customFormat="1">
      <c r="A2" s="138" t="s">
        <v>22</v>
      </c>
      <c r="B2" s="12"/>
      <c r="C2" s="12"/>
      <c r="D2" s="12"/>
      <c r="E2" s="12"/>
      <c r="F2" s="13"/>
    </row>
    <row r="3" spans="1:16" s="1" customFormat="1">
      <c r="A3" s="7" t="s">
        <v>24</v>
      </c>
      <c r="B3" s="12"/>
      <c r="C3" s="12"/>
      <c r="D3" s="12"/>
      <c r="E3" s="12"/>
      <c r="F3" s="13"/>
    </row>
    <row r="4" spans="1:16" s="1" customFormat="1" ht="13.5" thickBot="1">
      <c r="A4" s="7" t="s">
        <v>0</v>
      </c>
      <c r="B4" s="12"/>
      <c r="C4" s="12"/>
      <c r="D4" s="12"/>
      <c r="E4" s="12"/>
      <c r="F4" s="13"/>
    </row>
    <row r="5" spans="1:16" s="1" customFormat="1">
      <c r="A5" s="14"/>
      <c r="B5" s="15"/>
      <c r="C5" s="15"/>
      <c r="D5" s="16"/>
      <c r="E5" s="239" t="s">
        <v>1</v>
      </c>
      <c r="F5" s="240"/>
      <c r="G5" s="245"/>
      <c r="H5" s="246"/>
      <c r="I5" s="235"/>
      <c r="J5" s="236"/>
      <c r="K5" s="235"/>
      <c r="L5" s="236"/>
      <c r="M5" s="235"/>
      <c r="N5" s="236"/>
      <c r="O5" s="235"/>
      <c r="P5" s="236"/>
    </row>
    <row r="6" spans="1:16" s="1" customFormat="1" ht="13.5" thickBot="1">
      <c r="A6" s="17"/>
      <c r="B6" s="18"/>
      <c r="C6" s="18"/>
      <c r="D6" s="19"/>
      <c r="E6" s="241" t="s">
        <v>2</v>
      </c>
      <c r="F6" s="242"/>
      <c r="G6" s="247"/>
      <c r="H6" s="248"/>
      <c r="I6" s="237"/>
      <c r="J6" s="238"/>
      <c r="K6" s="237"/>
      <c r="L6" s="238"/>
      <c r="M6" s="237"/>
      <c r="N6" s="238"/>
      <c r="O6" s="237"/>
      <c r="P6" s="238"/>
    </row>
    <row r="7" spans="1:16" s="2" customFormat="1" ht="20.25" customHeight="1" thickBot="1">
      <c r="A7" s="20" t="s">
        <v>3</v>
      </c>
      <c r="B7" s="21" t="s">
        <v>4</v>
      </c>
      <c r="C7" s="21" t="s">
        <v>5</v>
      </c>
      <c r="D7" s="22" t="s">
        <v>6</v>
      </c>
      <c r="E7" s="23" t="s">
        <v>7</v>
      </c>
      <c r="F7" s="24" t="s">
        <v>8</v>
      </c>
      <c r="G7" s="99" t="s">
        <v>7</v>
      </c>
      <c r="H7" s="100" t="s">
        <v>8</v>
      </c>
      <c r="I7" s="99" t="s">
        <v>7</v>
      </c>
      <c r="J7" s="100" t="s">
        <v>8</v>
      </c>
      <c r="K7" s="99" t="s">
        <v>7</v>
      </c>
      <c r="L7" s="100" t="s">
        <v>8</v>
      </c>
      <c r="M7" s="99" t="s">
        <v>7</v>
      </c>
      <c r="N7" s="100" t="s">
        <v>8</v>
      </c>
      <c r="O7" s="99" t="s">
        <v>7</v>
      </c>
      <c r="P7" s="100" t="s">
        <v>8</v>
      </c>
    </row>
    <row r="8" spans="1:16" s="3" customFormat="1" ht="20.25" customHeight="1" thickBot="1">
      <c r="A8" s="8" t="s">
        <v>10</v>
      </c>
      <c r="B8" s="9" t="s">
        <v>28</v>
      </c>
      <c r="C8" s="25"/>
      <c r="D8" s="26"/>
      <c r="E8" s="27"/>
      <c r="F8" s="28"/>
      <c r="G8" s="102"/>
      <c r="H8" s="103"/>
      <c r="I8" s="102"/>
      <c r="J8" s="103"/>
      <c r="K8" s="102"/>
      <c r="L8" s="103"/>
      <c r="M8" s="102"/>
      <c r="N8" s="103"/>
      <c r="O8" s="102"/>
      <c r="P8" s="103"/>
    </row>
    <row r="9" spans="1:16" ht="14.25">
      <c r="A9" s="140"/>
      <c r="B9" s="158"/>
      <c r="C9" s="134"/>
      <c r="D9" s="5"/>
      <c r="E9" s="29"/>
      <c r="F9" s="30"/>
      <c r="G9" s="104"/>
      <c r="H9" s="105"/>
      <c r="I9" s="104"/>
      <c r="J9" s="105"/>
      <c r="K9" s="104"/>
      <c r="L9" s="105"/>
      <c r="M9" s="104"/>
      <c r="N9" s="105"/>
      <c r="O9" s="104"/>
      <c r="P9" s="105"/>
    </row>
    <row r="10" spans="1:16" ht="14.25">
      <c r="A10" s="140"/>
      <c r="B10" s="142"/>
      <c r="C10" s="134"/>
      <c r="D10" s="6"/>
      <c r="E10" s="29"/>
      <c r="F10" s="31"/>
      <c r="G10" s="104"/>
      <c r="H10" s="105"/>
      <c r="I10" s="104"/>
      <c r="J10" s="105"/>
      <c r="K10" s="104"/>
      <c r="L10" s="105"/>
      <c r="M10" s="104"/>
      <c r="N10" s="105"/>
      <c r="O10" s="104"/>
      <c r="P10" s="105"/>
    </row>
    <row r="11" spans="1:16" ht="14.25">
      <c r="A11" s="140"/>
      <c r="B11" s="142"/>
      <c r="C11" s="134"/>
      <c r="D11" s="6"/>
      <c r="E11" s="29"/>
      <c r="F11" s="31"/>
      <c r="G11" s="104"/>
      <c r="H11" s="105"/>
      <c r="I11" s="104"/>
      <c r="J11" s="105"/>
      <c r="K11" s="104"/>
      <c r="L11" s="105"/>
      <c r="M11" s="104"/>
      <c r="N11" s="105"/>
      <c r="O11" s="104"/>
      <c r="P11" s="105"/>
    </row>
    <row r="12" spans="1:16" ht="14.25">
      <c r="A12" s="140"/>
      <c r="B12" s="142"/>
      <c r="C12" s="134"/>
      <c r="D12" s="6"/>
      <c r="E12" s="29"/>
      <c r="F12" s="31"/>
      <c r="G12" s="104"/>
      <c r="H12" s="105"/>
      <c r="I12" s="104"/>
      <c r="J12" s="105"/>
      <c r="K12" s="104"/>
      <c r="L12" s="105"/>
      <c r="M12" s="104"/>
      <c r="N12" s="105"/>
      <c r="O12" s="104"/>
      <c r="P12" s="105"/>
    </row>
    <row r="13" spans="1:16" ht="14.25">
      <c r="A13" s="140"/>
      <c r="B13" s="142"/>
      <c r="C13" s="134"/>
      <c r="D13" s="6"/>
      <c r="E13" s="29"/>
      <c r="F13" s="31"/>
      <c r="G13" s="104"/>
      <c r="H13" s="105"/>
      <c r="I13" s="104"/>
      <c r="J13" s="105"/>
      <c r="K13" s="104"/>
      <c r="L13" s="105"/>
      <c r="M13" s="104"/>
      <c r="N13" s="105"/>
      <c r="O13" s="104"/>
      <c r="P13" s="105"/>
    </row>
    <row r="14" spans="1:16" ht="14.25">
      <c r="A14" s="140"/>
      <c r="B14" s="142"/>
      <c r="C14" s="134"/>
      <c r="D14" s="6"/>
      <c r="E14" s="29"/>
      <c r="F14" s="31"/>
      <c r="G14" s="104"/>
      <c r="H14" s="105"/>
      <c r="I14" s="104"/>
      <c r="J14" s="105"/>
      <c r="K14" s="104"/>
      <c r="L14" s="105"/>
      <c r="M14" s="104"/>
      <c r="N14" s="105"/>
      <c r="O14" s="104"/>
      <c r="P14" s="105"/>
    </row>
    <row r="15" spans="1:16" ht="14.25">
      <c r="A15" s="140"/>
      <c r="B15" s="142"/>
      <c r="C15" s="134"/>
      <c r="D15" s="6"/>
      <c r="E15" s="29"/>
      <c r="F15" s="31"/>
      <c r="G15" s="104"/>
      <c r="H15" s="105"/>
      <c r="I15" s="104"/>
      <c r="J15" s="105"/>
      <c r="K15" s="104"/>
      <c r="L15" s="105"/>
      <c r="M15" s="104"/>
      <c r="N15" s="105"/>
      <c r="O15" s="104"/>
      <c r="P15" s="105"/>
    </row>
    <row r="16" spans="1:16" ht="14.25">
      <c r="A16" s="140"/>
      <c r="B16" s="142"/>
      <c r="C16" s="134"/>
      <c r="D16" s="6"/>
      <c r="E16" s="29"/>
      <c r="F16" s="31"/>
      <c r="G16" s="104"/>
      <c r="H16" s="105"/>
      <c r="I16" s="104"/>
      <c r="J16" s="105"/>
      <c r="K16" s="104"/>
      <c r="L16" s="105"/>
      <c r="M16" s="104"/>
      <c r="N16" s="105"/>
      <c r="O16" s="104"/>
      <c r="P16" s="105"/>
    </row>
    <row r="17" spans="1:16" ht="14.25">
      <c r="A17" s="140"/>
      <c r="B17" s="142"/>
      <c r="C17" s="134"/>
      <c r="D17" s="6"/>
      <c r="E17" s="29"/>
      <c r="F17" s="31"/>
      <c r="G17" s="104"/>
      <c r="H17" s="105"/>
      <c r="I17" s="104"/>
      <c r="J17" s="105"/>
      <c r="K17" s="104"/>
      <c r="L17" s="105"/>
      <c r="M17" s="104"/>
      <c r="N17" s="105"/>
      <c r="O17" s="104"/>
      <c r="P17" s="105"/>
    </row>
    <row r="18" spans="1:16" ht="14.25">
      <c r="A18" s="140"/>
      <c r="B18" s="142"/>
      <c r="C18" s="134"/>
      <c r="D18" s="6"/>
      <c r="E18" s="29"/>
      <c r="F18" s="31"/>
      <c r="G18" s="104"/>
      <c r="H18" s="105"/>
      <c r="I18" s="104"/>
      <c r="J18" s="105"/>
      <c r="K18" s="104"/>
      <c r="L18" s="105"/>
      <c r="M18" s="104"/>
      <c r="N18" s="105"/>
      <c r="O18" s="104"/>
      <c r="P18" s="105"/>
    </row>
    <row r="19" spans="1:16" ht="14.25">
      <c r="A19" s="140"/>
      <c r="B19" s="142"/>
      <c r="C19" s="134"/>
      <c r="D19" s="6"/>
      <c r="E19" s="29"/>
      <c r="F19" s="31"/>
      <c r="G19" s="104"/>
      <c r="H19" s="105"/>
      <c r="I19" s="104"/>
      <c r="J19" s="105"/>
      <c r="K19" s="104"/>
      <c r="L19" s="105"/>
      <c r="M19" s="104"/>
      <c r="N19" s="105"/>
      <c r="O19" s="104"/>
      <c r="P19" s="105"/>
    </row>
    <row r="20" spans="1:16" ht="14.25">
      <c r="A20" s="140"/>
      <c r="B20" s="142"/>
      <c r="C20" s="134"/>
      <c r="D20" s="6"/>
      <c r="E20" s="29"/>
      <c r="F20" s="31"/>
      <c r="G20" s="104"/>
      <c r="H20" s="105"/>
      <c r="I20" s="104"/>
      <c r="J20" s="105"/>
      <c r="K20" s="104"/>
      <c r="L20" s="105"/>
      <c r="M20" s="104"/>
      <c r="N20" s="105"/>
      <c r="O20" s="104"/>
      <c r="P20" s="105"/>
    </row>
    <row r="21" spans="1:16" ht="14.25">
      <c r="A21" s="140"/>
      <c r="B21" s="142"/>
      <c r="C21" s="134"/>
      <c r="D21" s="6"/>
      <c r="E21" s="29"/>
      <c r="F21" s="31"/>
      <c r="G21" s="104"/>
      <c r="H21" s="105"/>
      <c r="I21" s="104"/>
      <c r="J21" s="105"/>
      <c r="K21" s="104"/>
      <c r="L21" s="105"/>
      <c r="M21" s="104"/>
      <c r="N21" s="105"/>
      <c r="O21" s="104"/>
      <c r="P21" s="105"/>
    </row>
    <row r="22" spans="1:16" ht="14.25">
      <c r="A22" s="140"/>
      <c r="B22" s="142"/>
      <c r="C22" s="134"/>
      <c r="D22" s="6"/>
      <c r="E22" s="29"/>
      <c r="F22" s="31"/>
      <c r="G22" s="104"/>
      <c r="H22" s="105"/>
      <c r="I22" s="104"/>
      <c r="J22" s="105"/>
      <c r="K22" s="104"/>
      <c r="L22" s="105"/>
      <c r="M22" s="104"/>
      <c r="N22" s="105"/>
      <c r="O22" s="104"/>
      <c r="P22" s="105"/>
    </row>
    <row r="23" spans="1:16" ht="14.25">
      <c r="A23" s="140"/>
      <c r="B23" s="142"/>
      <c r="C23" s="134"/>
      <c r="D23" s="6"/>
      <c r="E23" s="29"/>
      <c r="F23" s="31"/>
      <c r="G23" s="104"/>
      <c r="H23" s="105"/>
      <c r="I23" s="104"/>
      <c r="J23" s="105"/>
      <c r="K23" s="104"/>
      <c r="L23" s="105"/>
      <c r="M23" s="104"/>
      <c r="N23" s="105"/>
      <c r="O23" s="104"/>
      <c r="P23" s="105"/>
    </row>
    <row r="24" spans="1:16" ht="14.25">
      <c r="A24" s="140"/>
      <c r="B24" s="142"/>
      <c r="C24" s="134"/>
      <c r="D24" s="6"/>
      <c r="E24" s="32"/>
      <c r="F24" s="31"/>
      <c r="G24" s="104"/>
      <c r="H24" s="105"/>
      <c r="I24" s="104"/>
      <c r="J24" s="105"/>
      <c r="K24" s="104"/>
      <c r="L24" s="105"/>
      <c r="M24" s="104"/>
      <c r="N24" s="105"/>
      <c r="O24" s="104"/>
      <c r="P24" s="105"/>
    </row>
    <row r="25" spans="1:16" ht="14.25">
      <c r="A25" s="140"/>
      <c r="B25" s="142"/>
      <c r="C25" s="134"/>
      <c r="D25" s="6"/>
      <c r="E25" s="29"/>
      <c r="F25" s="31"/>
      <c r="G25" s="104"/>
      <c r="H25" s="105"/>
      <c r="I25" s="104"/>
      <c r="J25" s="105"/>
      <c r="K25" s="104"/>
      <c r="L25" s="105"/>
      <c r="M25" s="104"/>
      <c r="N25" s="105"/>
      <c r="O25" s="104"/>
      <c r="P25" s="105"/>
    </row>
    <row r="26" spans="1:16" ht="14.25">
      <c r="A26" s="140"/>
      <c r="B26" s="142"/>
      <c r="C26" s="134"/>
      <c r="D26" s="6"/>
      <c r="E26" s="29"/>
      <c r="F26" s="31"/>
      <c r="G26" s="104"/>
      <c r="H26" s="105"/>
      <c r="I26" s="104"/>
      <c r="J26" s="105"/>
      <c r="K26" s="104"/>
      <c r="L26" s="105"/>
      <c r="M26" s="104"/>
      <c r="N26" s="105"/>
      <c r="O26" s="104"/>
      <c r="P26" s="105"/>
    </row>
    <row r="27" spans="1:16" ht="14.25">
      <c r="A27" s="140"/>
      <c r="B27" s="142"/>
      <c r="C27" s="134"/>
      <c r="D27" s="6"/>
      <c r="E27" s="29"/>
      <c r="F27" s="31"/>
      <c r="G27" s="104"/>
      <c r="H27" s="105"/>
      <c r="I27" s="104"/>
      <c r="J27" s="105"/>
      <c r="K27" s="104"/>
      <c r="L27" s="105"/>
      <c r="M27" s="104"/>
      <c r="N27" s="105"/>
      <c r="O27" s="104"/>
      <c r="P27" s="105"/>
    </row>
    <row r="28" spans="1:16" ht="14.25">
      <c r="A28" s="140"/>
      <c r="B28" s="142"/>
      <c r="C28" s="134"/>
      <c r="D28" s="6"/>
      <c r="E28" s="29"/>
      <c r="F28" s="31"/>
      <c r="G28" s="104"/>
      <c r="H28" s="105"/>
      <c r="I28" s="104"/>
      <c r="J28" s="105"/>
      <c r="K28" s="104"/>
      <c r="L28" s="105"/>
      <c r="M28" s="104"/>
      <c r="N28" s="105"/>
      <c r="O28" s="104"/>
      <c r="P28" s="105"/>
    </row>
    <row r="29" spans="1:16" ht="14.25">
      <c r="A29" s="140"/>
      <c r="B29" s="142"/>
      <c r="C29" s="134"/>
      <c r="D29" s="6"/>
      <c r="E29" s="29"/>
      <c r="F29" s="31"/>
      <c r="G29" s="104"/>
      <c r="H29" s="105"/>
      <c r="I29" s="104"/>
      <c r="J29" s="105"/>
      <c r="K29" s="104"/>
      <c r="L29" s="105"/>
      <c r="M29" s="104"/>
      <c r="N29" s="105"/>
      <c r="O29" s="104"/>
      <c r="P29" s="105"/>
    </row>
    <row r="30" spans="1:16" ht="14.25">
      <c r="A30" s="140"/>
      <c r="B30" s="142"/>
      <c r="C30" s="134"/>
      <c r="D30" s="6"/>
      <c r="E30" s="29"/>
      <c r="F30" s="31"/>
      <c r="G30" s="104"/>
      <c r="H30" s="105"/>
      <c r="I30" s="104"/>
      <c r="J30" s="105"/>
      <c r="K30" s="104"/>
      <c r="L30" s="105"/>
      <c r="M30" s="104"/>
      <c r="N30" s="105"/>
      <c r="O30" s="104"/>
      <c r="P30" s="105"/>
    </row>
    <row r="31" spans="1:16" ht="14.25">
      <c r="A31" s="140"/>
      <c r="B31" s="142"/>
      <c r="C31" s="134"/>
      <c r="D31" s="6"/>
      <c r="E31" s="29"/>
      <c r="F31" s="31"/>
      <c r="G31" s="104"/>
      <c r="H31" s="105"/>
      <c r="I31" s="104"/>
      <c r="J31" s="105"/>
      <c r="K31" s="104"/>
      <c r="L31" s="105"/>
      <c r="M31" s="104"/>
      <c r="N31" s="105"/>
      <c r="O31" s="104"/>
      <c r="P31" s="105"/>
    </row>
    <row r="32" spans="1:16" ht="14.25">
      <c r="A32" s="140"/>
      <c r="B32" s="142"/>
      <c r="C32" s="134"/>
      <c r="D32" s="6"/>
      <c r="E32" s="29"/>
      <c r="F32" s="31"/>
      <c r="G32" s="104"/>
      <c r="H32" s="105"/>
      <c r="I32" s="104"/>
      <c r="J32" s="105"/>
      <c r="K32" s="104"/>
      <c r="L32" s="105"/>
      <c r="M32" s="104"/>
      <c r="N32" s="105"/>
      <c r="O32" s="104"/>
      <c r="P32" s="105"/>
    </row>
    <row r="33" spans="1:16" ht="14.25">
      <c r="A33" s="140"/>
      <c r="B33" s="142"/>
      <c r="C33" s="134"/>
      <c r="D33" s="6"/>
      <c r="E33" s="29"/>
      <c r="F33" s="31"/>
      <c r="G33" s="104"/>
      <c r="H33" s="105"/>
      <c r="I33" s="104"/>
      <c r="J33" s="105"/>
      <c r="K33" s="104"/>
      <c r="L33" s="105"/>
      <c r="M33" s="104"/>
      <c r="N33" s="105"/>
      <c r="O33" s="104"/>
      <c r="P33" s="105"/>
    </row>
    <row r="34" spans="1:16" ht="14.25">
      <c r="A34" s="140"/>
      <c r="B34" s="143"/>
      <c r="C34" s="134"/>
      <c r="D34" s="6"/>
      <c r="E34" s="29"/>
      <c r="F34" s="31"/>
      <c r="G34" s="104"/>
      <c r="H34" s="105"/>
      <c r="I34" s="104"/>
      <c r="J34" s="105"/>
      <c r="K34" s="104"/>
      <c r="L34" s="105"/>
      <c r="M34" s="104"/>
      <c r="N34" s="105"/>
      <c r="O34" s="104"/>
      <c r="P34" s="105"/>
    </row>
    <row r="35" spans="1:16" ht="14.25">
      <c r="A35" s="140"/>
      <c r="B35" s="143"/>
      <c r="C35" s="134"/>
      <c r="D35" s="6"/>
      <c r="E35" s="29"/>
      <c r="F35" s="31"/>
      <c r="G35" s="104"/>
      <c r="H35" s="105"/>
      <c r="I35" s="104"/>
      <c r="J35" s="105"/>
      <c r="K35" s="104"/>
      <c r="L35" s="105"/>
      <c r="M35" s="104"/>
      <c r="N35" s="105"/>
      <c r="O35" s="104"/>
      <c r="P35" s="105"/>
    </row>
    <row r="36" spans="1:16" ht="14.25">
      <c r="A36" s="140"/>
      <c r="B36" s="143"/>
      <c r="C36" s="134"/>
      <c r="D36" s="6"/>
      <c r="E36" s="29"/>
      <c r="F36" s="31"/>
      <c r="G36" s="104"/>
      <c r="H36" s="105"/>
      <c r="I36" s="104"/>
      <c r="J36" s="105"/>
      <c r="K36" s="104"/>
      <c r="L36" s="105"/>
      <c r="M36" s="104"/>
      <c r="N36" s="105"/>
      <c r="O36" s="104"/>
      <c r="P36" s="105"/>
    </row>
    <row r="37" spans="1:16" ht="14.25">
      <c r="A37" s="140"/>
      <c r="B37" s="143"/>
      <c r="C37" s="134"/>
      <c r="D37" s="6"/>
      <c r="E37" s="29"/>
      <c r="F37" s="31"/>
      <c r="G37" s="104"/>
      <c r="H37" s="105"/>
      <c r="I37" s="104"/>
      <c r="J37" s="105"/>
      <c r="K37" s="104"/>
      <c r="L37" s="105"/>
      <c r="M37" s="104"/>
      <c r="N37" s="105"/>
      <c r="O37" s="104"/>
      <c r="P37" s="105"/>
    </row>
    <row r="38" spans="1:16" ht="14.25">
      <c r="A38" s="140"/>
      <c r="B38" s="144"/>
      <c r="C38" s="134"/>
      <c r="D38" s="6"/>
      <c r="E38" s="29"/>
      <c r="F38" s="31"/>
      <c r="G38" s="104"/>
      <c r="H38" s="105"/>
      <c r="I38" s="104"/>
      <c r="J38" s="105"/>
      <c r="K38" s="104"/>
      <c r="L38" s="105"/>
      <c r="M38" s="104"/>
      <c r="N38" s="105"/>
      <c r="O38" s="104"/>
      <c r="P38" s="105"/>
    </row>
    <row r="39" spans="1:16" ht="13.5" thickBot="1">
      <c r="A39" s="34"/>
      <c r="B39" s="35"/>
      <c r="C39" s="36"/>
      <c r="D39" s="37"/>
      <c r="E39" s="116"/>
      <c r="F39" s="113"/>
      <c r="G39" s="114"/>
      <c r="H39" s="107"/>
      <c r="I39" s="114"/>
      <c r="J39" s="107"/>
      <c r="K39" s="114"/>
      <c r="L39" s="107"/>
      <c r="M39" s="114"/>
      <c r="N39" s="107"/>
      <c r="O39" s="114"/>
      <c r="P39" s="107"/>
    </row>
    <row r="40" spans="1:16" ht="13.5" thickTop="1">
      <c r="A40" s="38"/>
      <c r="B40" s="39" t="s">
        <v>9</v>
      </c>
      <c r="C40" s="38"/>
      <c r="D40" s="38"/>
      <c r="E40" s="115"/>
      <c r="F40" s="110">
        <f>SUM(F9:F38)</f>
        <v>0</v>
      </c>
      <c r="G40" s="111"/>
      <c r="H40" s="112">
        <f>SUM(H9:H38)</f>
        <v>0</v>
      </c>
      <c r="I40" s="111"/>
      <c r="J40" s="112">
        <f>SUM(J9:J38)</f>
        <v>0</v>
      </c>
      <c r="K40" s="111"/>
      <c r="L40" s="112">
        <f>SUM(L9:L38)</f>
        <v>0</v>
      </c>
      <c r="M40" s="111"/>
      <c r="N40" s="112">
        <f>SUM(N9:N38)</f>
        <v>0</v>
      </c>
      <c r="O40" s="111"/>
      <c r="P40" s="112">
        <f>SUM(P9:P38)</f>
        <v>0</v>
      </c>
    </row>
    <row r="41" spans="1:16" ht="13.5" thickBot="1">
      <c r="A41" s="42"/>
      <c r="B41" s="43"/>
      <c r="C41" s="42"/>
      <c r="D41" s="44"/>
      <c r="E41" s="45"/>
      <c r="F41" s="46"/>
      <c r="G41" s="92"/>
      <c r="H41" s="94"/>
      <c r="I41" s="92"/>
      <c r="J41" s="94"/>
      <c r="K41" s="92"/>
      <c r="L41" s="94"/>
      <c r="M41" s="92"/>
      <c r="N41" s="94"/>
      <c r="O41" s="92"/>
      <c r="P41" s="94"/>
    </row>
    <row r="42" spans="1:16" ht="21.75" customHeight="1" thickBot="1">
      <c r="A42" s="10" t="s">
        <v>14</v>
      </c>
      <c r="B42" s="11" t="s">
        <v>27</v>
      </c>
      <c r="C42" s="47"/>
      <c r="D42" s="48"/>
      <c r="E42" s="49"/>
      <c r="F42" s="50"/>
      <c r="G42" s="122"/>
      <c r="H42" s="123"/>
      <c r="I42" s="122"/>
      <c r="J42" s="123"/>
      <c r="K42" s="122"/>
      <c r="L42" s="123"/>
      <c r="M42" s="122"/>
      <c r="N42" s="123"/>
      <c r="O42" s="122"/>
      <c r="P42" s="123"/>
    </row>
    <row r="43" spans="1:16" ht="14.25">
      <c r="A43" s="140"/>
      <c r="B43" s="159"/>
      <c r="C43" s="136"/>
      <c r="D43" s="6"/>
      <c r="E43" s="29"/>
      <c r="F43" s="30"/>
      <c r="G43" s="95"/>
      <c r="H43" s="105"/>
      <c r="I43" s="95"/>
      <c r="J43" s="105"/>
      <c r="K43" s="95"/>
      <c r="L43" s="105"/>
      <c r="M43" s="95"/>
      <c r="N43" s="105"/>
      <c r="O43" s="95"/>
      <c r="P43" s="105"/>
    </row>
    <row r="44" spans="1:16" ht="14.25">
      <c r="A44" s="140"/>
      <c r="B44" s="145"/>
      <c r="C44" s="136"/>
      <c r="D44" s="6"/>
      <c r="E44" s="29"/>
      <c r="F44" s="31"/>
      <c r="G44" s="95"/>
      <c r="H44" s="105"/>
      <c r="I44" s="95"/>
      <c r="J44" s="105"/>
      <c r="K44" s="95"/>
      <c r="L44" s="105"/>
      <c r="M44" s="95"/>
      <c r="N44" s="105"/>
      <c r="O44" s="95"/>
      <c r="P44" s="105"/>
    </row>
    <row r="45" spans="1:16" ht="14.25">
      <c r="A45" s="140"/>
      <c r="B45" s="145"/>
      <c r="C45" s="136"/>
      <c r="D45" s="6"/>
      <c r="E45" s="29"/>
      <c r="F45" s="31"/>
      <c r="G45" s="95"/>
      <c r="H45" s="105"/>
      <c r="I45" s="95"/>
      <c r="J45" s="105"/>
      <c r="K45" s="95"/>
      <c r="L45" s="105"/>
      <c r="M45" s="95"/>
      <c r="N45" s="105"/>
      <c r="O45" s="95"/>
      <c r="P45" s="105"/>
    </row>
    <row r="46" spans="1:16" ht="14.25">
      <c r="A46" s="140"/>
      <c r="B46" s="145"/>
      <c r="C46" s="136"/>
      <c r="D46" s="127"/>
      <c r="E46" s="128"/>
      <c r="F46" s="129"/>
      <c r="G46" s="104"/>
      <c r="H46" s="105"/>
      <c r="I46" s="95"/>
      <c r="J46" s="105"/>
      <c r="K46" s="95"/>
      <c r="L46" s="105"/>
      <c r="M46" s="95"/>
      <c r="N46" s="105"/>
      <c r="O46" s="95"/>
      <c r="P46" s="105"/>
    </row>
    <row r="47" spans="1:16" ht="14.25">
      <c r="A47" s="140"/>
      <c r="B47" s="145"/>
      <c r="C47" s="136"/>
      <c r="D47" s="127"/>
      <c r="E47" s="128"/>
      <c r="F47" s="129"/>
      <c r="G47" s="104"/>
      <c r="H47" s="105"/>
      <c r="I47" s="95"/>
      <c r="J47" s="105"/>
      <c r="K47" s="95"/>
      <c r="L47" s="105"/>
      <c r="M47" s="95"/>
      <c r="N47" s="105"/>
      <c r="O47" s="95"/>
      <c r="P47" s="105"/>
    </row>
    <row r="48" spans="1:16" ht="14.25">
      <c r="A48" s="140"/>
      <c r="B48" s="145"/>
      <c r="C48" s="136"/>
      <c r="D48" s="127"/>
      <c r="E48" s="128"/>
      <c r="F48" s="129"/>
      <c r="G48" s="104"/>
      <c r="H48" s="105"/>
      <c r="I48" s="95"/>
      <c r="J48" s="105"/>
      <c r="K48" s="95"/>
      <c r="L48" s="105"/>
      <c r="M48" s="95"/>
      <c r="N48" s="105"/>
      <c r="O48" s="95"/>
      <c r="P48" s="105"/>
    </row>
    <row r="49" spans="1:16" ht="14.25">
      <c r="A49" s="140"/>
      <c r="B49" s="160"/>
      <c r="C49" s="136"/>
      <c r="D49" s="127"/>
      <c r="E49" s="128"/>
      <c r="F49" s="129"/>
      <c r="G49" s="104"/>
      <c r="H49" s="105"/>
      <c r="I49" s="95"/>
      <c r="J49" s="105"/>
      <c r="K49" s="95"/>
      <c r="L49" s="105"/>
      <c r="M49" s="95"/>
      <c r="N49" s="105"/>
      <c r="O49" s="95"/>
      <c r="P49" s="105"/>
    </row>
    <row r="50" spans="1:16" ht="14.25">
      <c r="A50" s="140"/>
      <c r="B50" s="160"/>
      <c r="C50" s="136"/>
      <c r="D50" s="127"/>
      <c r="E50" s="128"/>
      <c r="F50" s="129"/>
      <c r="G50" s="104"/>
      <c r="H50" s="105"/>
      <c r="I50" s="95"/>
      <c r="J50" s="105"/>
      <c r="K50" s="95"/>
      <c r="L50" s="105"/>
      <c r="M50" s="95"/>
      <c r="N50" s="105"/>
      <c r="O50" s="95"/>
      <c r="P50" s="105"/>
    </row>
    <row r="51" spans="1:16" ht="14.25">
      <c r="A51" s="140"/>
      <c r="B51" s="145"/>
      <c r="C51" s="136"/>
      <c r="D51" s="127"/>
      <c r="E51" s="128"/>
      <c r="F51" s="129"/>
      <c r="G51" s="104"/>
      <c r="H51" s="105"/>
      <c r="I51" s="95"/>
      <c r="J51" s="105"/>
      <c r="K51" s="95"/>
      <c r="L51" s="105"/>
      <c r="M51" s="95"/>
      <c r="N51" s="105"/>
      <c r="O51" s="95"/>
      <c r="P51" s="105"/>
    </row>
    <row r="52" spans="1:16" ht="14.25">
      <c r="A52" s="140"/>
      <c r="B52" s="145"/>
      <c r="C52" s="136"/>
      <c r="D52" s="127"/>
      <c r="E52" s="128"/>
      <c r="F52" s="129"/>
      <c r="G52" s="104"/>
      <c r="H52" s="105"/>
      <c r="I52" s="95"/>
      <c r="J52" s="105"/>
      <c r="K52" s="95"/>
      <c r="L52" s="105"/>
      <c r="M52" s="95"/>
      <c r="N52" s="105"/>
      <c r="O52" s="95"/>
      <c r="P52" s="105"/>
    </row>
    <row r="53" spans="1:16" ht="14.25">
      <c r="A53" s="140"/>
      <c r="B53" s="145"/>
      <c r="C53" s="136"/>
      <c r="D53" s="127"/>
      <c r="E53" s="128"/>
      <c r="F53" s="129"/>
      <c r="G53" s="104"/>
      <c r="H53" s="105"/>
      <c r="I53" s="95"/>
      <c r="J53" s="105"/>
      <c r="K53" s="95"/>
      <c r="L53" s="105"/>
      <c r="M53" s="95"/>
      <c r="N53" s="105"/>
      <c r="O53" s="95"/>
      <c r="P53" s="105"/>
    </row>
    <row r="54" spans="1:16" ht="14.25">
      <c r="A54" s="140"/>
      <c r="B54" s="145"/>
      <c r="C54" s="136"/>
      <c r="D54" s="127"/>
      <c r="E54" s="128"/>
      <c r="F54" s="129"/>
      <c r="G54" s="104"/>
      <c r="H54" s="105"/>
      <c r="I54" s="95"/>
      <c r="J54" s="105"/>
      <c r="K54" s="95"/>
      <c r="L54" s="105"/>
      <c r="M54" s="95"/>
      <c r="N54" s="105"/>
      <c r="O54" s="95"/>
      <c r="P54" s="105"/>
    </row>
    <row r="55" spans="1:16" ht="14.25">
      <c r="A55" s="140"/>
      <c r="B55" s="145"/>
      <c r="C55" s="136"/>
      <c r="D55" s="127"/>
      <c r="E55" s="128"/>
      <c r="F55" s="129"/>
      <c r="G55" s="104"/>
      <c r="H55" s="105"/>
      <c r="I55" s="95"/>
      <c r="J55" s="105"/>
      <c r="K55" s="95"/>
      <c r="L55" s="105"/>
      <c r="M55" s="95"/>
      <c r="N55" s="105"/>
      <c r="O55" s="95"/>
      <c r="P55" s="105"/>
    </row>
    <row r="56" spans="1:16" ht="14.25">
      <c r="A56" s="140"/>
      <c r="B56" s="145"/>
      <c r="C56" s="136"/>
      <c r="D56" s="127"/>
      <c r="E56" s="128"/>
      <c r="F56" s="129"/>
      <c r="G56" s="104"/>
      <c r="H56" s="105"/>
      <c r="I56" s="95"/>
      <c r="J56" s="105"/>
      <c r="K56" s="95"/>
      <c r="L56" s="105"/>
      <c r="M56" s="95"/>
      <c r="N56" s="105"/>
      <c r="O56" s="95"/>
      <c r="P56" s="105"/>
    </row>
    <row r="57" spans="1:16" ht="14.25">
      <c r="A57" s="140"/>
      <c r="B57" s="145"/>
      <c r="C57" s="136"/>
      <c r="D57" s="127"/>
      <c r="E57" s="128"/>
      <c r="F57" s="129"/>
      <c r="G57" s="104"/>
      <c r="H57" s="105"/>
      <c r="I57" s="95"/>
      <c r="J57" s="105"/>
      <c r="K57" s="95"/>
      <c r="L57" s="105"/>
      <c r="M57" s="95"/>
      <c r="N57" s="105"/>
      <c r="O57" s="95"/>
      <c r="P57" s="105"/>
    </row>
    <row r="58" spans="1:16" ht="14.25">
      <c r="A58" s="140"/>
      <c r="B58" s="145"/>
      <c r="C58" s="136"/>
      <c r="D58" s="127"/>
      <c r="E58" s="128"/>
      <c r="F58" s="129"/>
      <c r="G58" s="104"/>
      <c r="H58" s="105"/>
      <c r="I58" s="95"/>
      <c r="J58" s="105"/>
      <c r="K58" s="95"/>
      <c r="L58" s="105"/>
      <c r="M58" s="95"/>
      <c r="N58" s="105"/>
      <c r="O58" s="95"/>
      <c r="P58" s="105"/>
    </row>
    <row r="59" spans="1:16" ht="14.25">
      <c r="A59" s="140"/>
      <c r="B59" s="145"/>
      <c r="C59" s="136"/>
      <c r="D59" s="127"/>
      <c r="E59" s="128"/>
      <c r="F59" s="129"/>
      <c r="G59" s="104"/>
      <c r="H59" s="105"/>
      <c r="I59" s="95"/>
      <c r="J59" s="105"/>
      <c r="K59" s="95"/>
      <c r="L59" s="105"/>
      <c r="M59" s="95"/>
      <c r="N59" s="105"/>
      <c r="O59" s="95"/>
      <c r="P59" s="105"/>
    </row>
    <row r="60" spans="1:16" ht="14.25">
      <c r="A60" s="140"/>
      <c r="B60" s="145"/>
      <c r="C60" s="136"/>
      <c r="D60" s="127"/>
      <c r="E60" s="128"/>
      <c r="F60" s="129"/>
      <c r="G60" s="104"/>
      <c r="H60" s="105"/>
      <c r="I60" s="95"/>
      <c r="J60" s="105"/>
      <c r="K60" s="95"/>
      <c r="L60" s="105"/>
      <c r="M60" s="95"/>
      <c r="N60" s="105"/>
      <c r="O60" s="95"/>
      <c r="P60" s="105"/>
    </row>
    <row r="61" spans="1:16" ht="14.25">
      <c r="A61" s="140"/>
      <c r="B61" s="145"/>
      <c r="C61" s="136"/>
      <c r="D61" s="127"/>
      <c r="E61" s="128"/>
      <c r="F61" s="129"/>
      <c r="G61" s="104"/>
      <c r="H61" s="105"/>
      <c r="I61" s="95"/>
      <c r="J61" s="105"/>
      <c r="K61" s="95"/>
      <c r="L61" s="105"/>
      <c r="M61" s="95"/>
      <c r="N61" s="105"/>
      <c r="O61" s="95"/>
      <c r="P61" s="105"/>
    </row>
    <row r="62" spans="1:16" ht="14.25">
      <c r="A62" s="140"/>
      <c r="B62" s="145"/>
      <c r="C62" s="136"/>
      <c r="D62" s="127"/>
      <c r="E62" s="128"/>
      <c r="F62" s="129"/>
      <c r="G62" s="104"/>
      <c r="H62" s="105"/>
      <c r="I62" s="95"/>
      <c r="J62" s="105"/>
      <c r="K62" s="95"/>
      <c r="L62" s="105"/>
      <c r="M62" s="95"/>
      <c r="N62" s="105"/>
      <c r="O62" s="95"/>
      <c r="P62" s="105"/>
    </row>
    <row r="63" spans="1:16" ht="14.25">
      <c r="A63" s="140"/>
      <c r="B63" s="145"/>
      <c r="C63" s="136"/>
      <c r="D63" s="127"/>
      <c r="E63" s="128"/>
      <c r="F63" s="129"/>
      <c r="G63" s="104"/>
      <c r="H63" s="105"/>
      <c r="I63" s="95"/>
      <c r="J63" s="105"/>
      <c r="K63" s="95"/>
      <c r="L63" s="105"/>
      <c r="M63" s="95"/>
      <c r="N63" s="105"/>
      <c r="O63" s="95"/>
      <c r="P63" s="105"/>
    </row>
    <row r="64" spans="1:16" ht="14.25">
      <c r="A64" s="140"/>
      <c r="B64" s="145"/>
      <c r="C64" s="136"/>
      <c r="D64" s="127"/>
      <c r="E64" s="128"/>
      <c r="F64" s="129"/>
      <c r="G64" s="104"/>
      <c r="H64" s="105"/>
      <c r="I64" s="95"/>
      <c r="J64" s="105"/>
      <c r="K64" s="95"/>
      <c r="L64" s="105"/>
      <c r="M64" s="95"/>
      <c r="N64" s="105"/>
      <c r="O64" s="95"/>
      <c r="P64" s="105"/>
    </row>
    <row r="65" spans="1:16" ht="14.25">
      <c r="A65" s="140"/>
      <c r="B65" s="145"/>
      <c r="C65" s="136"/>
      <c r="D65" s="127"/>
      <c r="E65" s="128"/>
      <c r="F65" s="129"/>
      <c r="G65" s="104"/>
      <c r="H65" s="105"/>
      <c r="I65" s="95"/>
      <c r="J65" s="105"/>
      <c r="K65" s="95"/>
      <c r="L65" s="105"/>
      <c r="M65" s="95"/>
      <c r="N65" s="105"/>
      <c r="O65" s="95"/>
      <c r="P65" s="105"/>
    </row>
    <row r="66" spans="1:16" ht="14.25">
      <c r="A66" s="140"/>
      <c r="B66" s="145"/>
      <c r="C66" s="136"/>
      <c r="D66" s="127"/>
      <c r="E66" s="128"/>
      <c r="F66" s="129"/>
      <c r="G66" s="104"/>
      <c r="H66" s="105"/>
      <c r="I66" s="95"/>
      <c r="J66" s="105"/>
      <c r="K66" s="95"/>
      <c r="L66" s="105"/>
      <c r="M66" s="95"/>
      <c r="N66" s="105"/>
      <c r="O66" s="95"/>
      <c r="P66" s="105"/>
    </row>
    <row r="67" spans="1:16" ht="14.25">
      <c r="A67" s="140"/>
      <c r="B67" s="145"/>
      <c r="C67" s="136"/>
      <c r="D67" s="6"/>
      <c r="E67" s="29"/>
      <c r="F67" s="31"/>
      <c r="G67" s="95"/>
      <c r="H67" s="105"/>
      <c r="I67" s="95"/>
      <c r="J67" s="105"/>
      <c r="K67" s="95"/>
      <c r="L67" s="105"/>
      <c r="M67" s="95"/>
      <c r="N67" s="105"/>
      <c r="O67" s="95"/>
      <c r="P67" s="105"/>
    </row>
    <row r="68" spans="1:16" ht="14.25">
      <c r="A68" s="140"/>
      <c r="B68" s="145"/>
      <c r="C68" s="136"/>
      <c r="D68" s="6"/>
      <c r="E68" s="29"/>
      <c r="F68" s="31"/>
      <c r="G68" s="95"/>
      <c r="H68" s="105"/>
      <c r="I68" s="95"/>
      <c r="J68" s="105"/>
      <c r="K68" s="95"/>
      <c r="L68" s="105"/>
      <c r="M68" s="95"/>
      <c r="N68" s="105"/>
      <c r="O68" s="95"/>
      <c r="P68" s="105"/>
    </row>
    <row r="69" spans="1:16" ht="14.25">
      <c r="A69" s="140"/>
      <c r="B69" s="145"/>
      <c r="C69" s="136"/>
      <c r="D69" s="6"/>
      <c r="E69" s="29"/>
      <c r="F69" s="31"/>
      <c r="G69" s="95"/>
      <c r="H69" s="105"/>
      <c r="I69" s="95"/>
      <c r="J69" s="105"/>
      <c r="K69" s="95"/>
      <c r="L69" s="105"/>
      <c r="M69" s="95"/>
      <c r="N69" s="105"/>
      <c r="O69" s="95"/>
      <c r="P69" s="105"/>
    </row>
    <row r="70" spans="1:16" ht="14.25">
      <c r="A70" s="140"/>
      <c r="B70" s="145"/>
      <c r="C70" s="136"/>
      <c r="D70" s="6"/>
      <c r="E70" s="29"/>
      <c r="F70" s="31"/>
      <c r="G70" s="95"/>
      <c r="H70" s="105"/>
      <c r="I70" s="95"/>
      <c r="J70" s="105"/>
      <c r="K70" s="95"/>
      <c r="L70" s="105"/>
      <c r="M70" s="95"/>
      <c r="N70" s="105"/>
      <c r="O70" s="95"/>
      <c r="P70" s="105"/>
    </row>
    <row r="71" spans="1:16" ht="14.25">
      <c r="A71" s="140"/>
      <c r="B71" s="145"/>
      <c r="C71" s="136"/>
      <c r="D71" s="6"/>
      <c r="E71" s="29"/>
      <c r="F71" s="31"/>
      <c r="G71" s="95"/>
      <c r="H71" s="105"/>
      <c r="I71" s="95"/>
      <c r="J71" s="105"/>
      <c r="K71" s="95"/>
      <c r="L71" s="105"/>
      <c r="M71" s="95"/>
      <c r="N71" s="105"/>
      <c r="O71" s="95"/>
      <c r="P71" s="105"/>
    </row>
    <row r="72" spans="1:16" ht="14.25">
      <c r="A72" s="140"/>
      <c r="B72" s="145"/>
      <c r="C72" s="136"/>
      <c r="D72" s="6"/>
      <c r="E72" s="29"/>
      <c r="F72" s="31"/>
      <c r="G72" s="95"/>
      <c r="H72" s="105"/>
      <c r="I72" s="95"/>
      <c r="J72" s="105"/>
      <c r="K72" s="95"/>
      <c r="L72" s="105"/>
      <c r="M72" s="95"/>
      <c r="N72" s="105"/>
      <c r="O72" s="95"/>
      <c r="P72" s="105"/>
    </row>
    <row r="73" spans="1:16" ht="14.25">
      <c r="A73" s="140"/>
      <c r="B73" s="145"/>
      <c r="C73" s="136"/>
      <c r="D73" s="6"/>
      <c r="E73" s="29"/>
      <c r="F73" s="31"/>
      <c r="G73" s="95"/>
      <c r="H73" s="105"/>
      <c r="I73" s="95"/>
      <c r="J73" s="105"/>
      <c r="K73" s="95"/>
      <c r="L73" s="105"/>
      <c r="M73" s="95"/>
      <c r="N73" s="105"/>
      <c r="O73" s="95"/>
      <c r="P73" s="105"/>
    </row>
    <row r="74" spans="1:16" ht="14.25">
      <c r="A74" s="140"/>
      <c r="B74" s="145"/>
      <c r="C74" s="136"/>
      <c r="D74" s="6"/>
      <c r="E74" s="29"/>
      <c r="F74" s="31"/>
      <c r="G74" s="95"/>
      <c r="H74" s="105"/>
      <c r="I74" s="95"/>
      <c r="J74" s="105"/>
      <c r="K74" s="95"/>
      <c r="L74" s="105"/>
      <c r="M74" s="95"/>
      <c r="N74" s="105"/>
      <c r="O74" s="95"/>
      <c r="P74" s="105"/>
    </row>
    <row r="75" spans="1:16" ht="14.25">
      <c r="A75" s="140"/>
      <c r="B75" s="145"/>
      <c r="C75" s="136"/>
      <c r="D75" s="6"/>
      <c r="E75" s="29"/>
      <c r="F75" s="31"/>
      <c r="G75" s="95"/>
      <c r="H75" s="105"/>
      <c r="I75" s="95"/>
      <c r="J75" s="105"/>
      <c r="K75" s="95"/>
      <c r="L75" s="105"/>
      <c r="M75" s="95"/>
      <c r="N75" s="105"/>
      <c r="O75" s="95"/>
      <c r="P75" s="105"/>
    </row>
    <row r="76" spans="1:16" ht="14.25">
      <c r="A76" s="140"/>
      <c r="B76" s="145"/>
      <c r="C76" s="136"/>
      <c r="D76" s="6"/>
      <c r="E76" s="29"/>
      <c r="F76" s="31"/>
      <c r="G76" s="95"/>
      <c r="H76" s="105"/>
      <c r="I76" s="95"/>
      <c r="J76" s="105"/>
      <c r="K76" s="95"/>
      <c r="L76" s="105"/>
      <c r="M76" s="95"/>
      <c r="N76" s="105"/>
      <c r="O76" s="95"/>
      <c r="P76" s="105"/>
    </row>
    <row r="77" spans="1:16" ht="14.25">
      <c r="A77" s="140"/>
      <c r="B77" s="145"/>
      <c r="C77" s="136"/>
      <c r="D77" s="6"/>
      <c r="E77" s="29"/>
      <c r="F77" s="31"/>
      <c r="G77" s="95"/>
      <c r="H77" s="105"/>
      <c r="I77" s="95"/>
      <c r="J77" s="105"/>
      <c r="K77" s="95"/>
      <c r="L77" s="105"/>
      <c r="M77" s="95"/>
      <c r="N77" s="105"/>
      <c r="O77" s="95"/>
      <c r="P77" s="105"/>
    </row>
    <row r="78" spans="1:16" ht="14.25">
      <c r="A78" s="140"/>
      <c r="B78" s="145"/>
      <c r="C78" s="136"/>
      <c r="D78" s="6"/>
      <c r="E78" s="29"/>
      <c r="F78" s="31"/>
      <c r="G78" s="95"/>
      <c r="H78" s="105"/>
      <c r="I78" s="95"/>
      <c r="J78" s="105"/>
      <c r="K78" s="95"/>
      <c r="L78" s="105"/>
      <c r="M78" s="95"/>
      <c r="N78" s="105"/>
      <c r="O78" s="95"/>
      <c r="P78" s="105"/>
    </row>
    <row r="79" spans="1:16" ht="13.5" thickBot="1">
      <c r="A79" s="34"/>
      <c r="B79" s="35"/>
      <c r="C79" s="36"/>
      <c r="D79" s="37"/>
      <c r="E79" s="32"/>
      <c r="F79" s="33"/>
      <c r="G79" s="109"/>
      <c r="H79" s="107"/>
      <c r="I79" s="109"/>
      <c r="J79" s="107"/>
      <c r="K79" s="109"/>
      <c r="L79" s="107"/>
      <c r="M79" s="109"/>
      <c r="N79" s="107"/>
      <c r="O79" s="109"/>
      <c r="P79" s="107"/>
    </row>
    <row r="80" spans="1:16" ht="13.5" thickTop="1">
      <c r="A80" s="126"/>
      <c r="B80" s="130" t="s">
        <v>15</v>
      </c>
      <c r="C80" s="131"/>
      <c r="D80" s="131"/>
      <c r="E80" s="132"/>
      <c r="F80" s="135">
        <f>SUBTOTAL(109,ScheduleA346[Column6])</f>
        <v>0</v>
      </c>
      <c r="G80" s="133"/>
      <c r="H80" s="106">
        <f>SUM(H43:H78)</f>
        <v>0</v>
      </c>
      <c r="I80" s="108"/>
      <c r="J80" s="106">
        <f>SUM(J43:J78)</f>
        <v>0</v>
      </c>
      <c r="K80" s="108"/>
      <c r="L80" s="106">
        <f>SUM(L43:L78)</f>
        <v>0</v>
      </c>
      <c r="M80" s="108"/>
      <c r="N80" s="106">
        <f>SUM(N43:N78)</f>
        <v>0</v>
      </c>
      <c r="O80" s="108"/>
      <c r="P80" s="106">
        <f>SUM(P43:P78)</f>
        <v>0</v>
      </c>
    </row>
    <row r="81" spans="1:16">
      <c r="A81" s="38"/>
      <c r="B81" s="39"/>
      <c r="C81" s="38"/>
      <c r="D81" s="38"/>
      <c r="E81" s="40"/>
      <c r="F81" s="41"/>
      <c r="G81" s="92"/>
      <c r="H81" s="94"/>
      <c r="I81" s="92"/>
      <c r="J81" s="94"/>
      <c r="K81" s="92"/>
      <c r="L81" s="94"/>
      <c r="M81" s="92"/>
      <c r="N81" s="94"/>
      <c r="O81" s="92"/>
      <c r="P81" s="94"/>
    </row>
    <row r="82" spans="1:16" ht="28.15" customHeight="1" thickBot="1">
      <c r="A82" s="52" t="s">
        <v>17</v>
      </c>
      <c r="B82" s="81" t="s">
        <v>25</v>
      </c>
      <c r="C82" s="53"/>
      <c r="D82" s="54"/>
      <c r="E82" s="55"/>
      <c r="F82" s="56"/>
      <c r="G82" s="124"/>
      <c r="H82" s="125"/>
      <c r="I82" s="124"/>
      <c r="J82" s="125"/>
      <c r="K82" s="124"/>
      <c r="L82" s="125"/>
      <c r="M82" s="124"/>
      <c r="N82" s="125"/>
      <c r="O82" s="124"/>
      <c r="P82" s="125"/>
    </row>
    <row r="83" spans="1:16" ht="14.25">
      <c r="A83" s="140"/>
      <c r="B83" s="159"/>
      <c r="C83" s="136"/>
      <c r="D83" s="6"/>
      <c r="E83" s="29"/>
      <c r="F83" s="30"/>
      <c r="G83" s="95"/>
      <c r="H83" s="105"/>
      <c r="I83" s="95"/>
      <c r="J83" s="105"/>
      <c r="K83" s="95"/>
      <c r="L83" s="105"/>
      <c r="M83" s="95"/>
      <c r="N83" s="105"/>
      <c r="O83" s="95"/>
      <c r="P83" s="105"/>
    </row>
    <row r="84" spans="1:16" ht="14.25">
      <c r="A84" s="140"/>
      <c r="B84" s="145"/>
      <c r="C84" s="136"/>
      <c r="D84" s="6"/>
      <c r="E84" s="29"/>
      <c r="F84" s="31"/>
      <c r="G84" s="95"/>
      <c r="H84" s="105"/>
      <c r="I84" s="95"/>
      <c r="J84" s="105"/>
      <c r="K84" s="95"/>
      <c r="L84" s="105"/>
      <c r="M84" s="95"/>
      <c r="N84" s="105"/>
      <c r="O84" s="95"/>
      <c r="P84" s="105"/>
    </row>
    <row r="85" spans="1:16" ht="14.25">
      <c r="A85" s="140"/>
      <c r="B85" s="145"/>
      <c r="C85" s="136"/>
      <c r="D85" s="6"/>
      <c r="E85" s="29"/>
      <c r="F85" s="31"/>
      <c r="G85" s="95"/>
      <c r="H85" s="105"/>
      <c r="I85" s="95"/>
      <c r="J85" s="105"/>
      <c r="K85" s="95"/>
      <c r="L85" s="105"/>
      <c r="M85" s="95"/>
      <c r="N85" s="105"/>
      <c r="O85" s="95"/>
      <c r="P85" s="105"/>
    </row>
    <row r="86" spans="1:16" ht="14.25">
      <c r="A86" s="140"/>
      <c r="B86" s="145"/>
      <c r="C86" s="136"/>
      <c r="D86" s="6"/>
      <c r="E86" s="29"/>
      <c r="F86" s="31"/>
      <c r="G86" s="95"/>
      <c r="H86" s="105"/>
      <c r="I86" s="95"/>
      <c r="J86" s="105"/>
      <c r="K86" s="95"/>
      <c r="L86" s="105"/>
      <c r="M86" s="95"/>
      <c r="N86" s="105"/>
      <c r="O86" s="95"/>
      <c r="P86" s="105"/>
    </row>
    <row r="87" spans="1:16" ht="14.25">
      <c r="A87" s="140"/>
      <c r="B87" s="145"/>
      <c r="C87" s="136"/>
      <c r="D87" s="6"/>
      <c r="E87" s="29"/>
      <c r="F87" s="31"/>
      <c r="G87" s="95"/>
      <c r="H87" s="105"/>
      <c r="I87" s="95"/>
      <c r="J87" s="105"/>
      <c r="K87" s="95"/>
      <c r="L87" s="105"/>
      <c r="M87" s="95"/>
      <c r="N87" s="105"/>
      <c r="O87" s="95"/>
      <c r="P87" s="105"/>
    </row>
    <row r="88" spans="1:16" ht="14.25">
      <c r="A88" s="140"/>
      <c r="B88" s="145"/>
      <c r="C88" s="136"/>
      <c r="D88" s="6"/>
      <c r="E88" s="29"/>
      <c r="F88" s="31"/>
      <c r="G88" s="95"/>
      <c r="H88" s="105"/>
      <c r="I88" s="95"/>
      <c r="J88" s="105"/>
      <c r="K88" s="95"/>
      <c r="L88" s="105"/>
      <c r="M88" s="95"/>
      <c r="N88" s="105"/>
      <c r="O88" s="95"/>
      <c r="P88" s="105"/>
    </row>
    <row r="89" spans="1:16" ht="14.25">
      <c r="A89" s="140"/>
      <c r="B89" s="145"/>
      <c r="C89" s="136"/>
      <c r="D89" s="6"/>
      <c r="E89" s="29"/>
      <c r="F89" s="31"/>
      <c r="G89" s="95"/>
      <c r="H89" s="105"/>
      <c r="I89" s="95"/>
      <c r="J89" s="105"/>
      <c r="K89" s="95"/>
      <c r="L89" s="105"/>
      <c r="M89" s="95"/>
      <c r="N89" s="105"/>
      <c r="O89" s="95"/>
      <c r="P89" s="105"/>
    </row>
    <row r="90" spans="1:16" ht="14.25">
      <c r="A90" s="140"/>
      <c r="B90" s="145"/>
      <c r="C90" s="136"/>
      <c r="D90" s="6"/>
      <c r="E90" s="29"/>
      <c r="F90" s="31"/>
      <c r="G90" s="95"/>
      <c r="H90" s="105"/>
      <c r="I90" s="95"/>
      <c r="J90" s="105"/>
      <c r="K90" s="95"/>
      <c r="L90" s="105"/>
      <c r="M90" s="95"/>
      <c r="N90" s="105"/>
      <c r="O90" s="95"/>
      <c r="P90" s="105"/>
    </row>
    <row r="91" spans="1:16" ht="14.25">
      <c r="A91" s="140"/>
      <c r="B91" s="145"/>
      <c r="C91" s="136"/>
      <c r="D91" s="6"/>
      <c r="E91" s="29"/>
      <c r="F91" s="31"/>
      <c r="G91" s="95"/>
      <c r="H91" s="105"/>
      <c r="I91" s="95"/>
      <c r="J91" s="105"/>
      <c r="K91" s="95"/>
      <c r="L91" s="105"/>
      <c r="M91" s="95"/>
      <c r="N91" s="105"/>
      <c r="O91" s="95"/>
      <c r="P91" s="105"/>
    </row>
    <row r="92" spans="1:16" ht="14.25">
      <c r="A92" s="140"/>
      <c r="B92" s="145"/>
      <c r="C92" s="136"/>
      <c r="D92" s="6"/>
      <c r="E92" s="29"/>
      <c r="F92" s="31"/>
      <c r="G92" s="95"/>
      <c r="H92" s="105"/>
      <c r="I92" s="95"/>
      <c r="J92" s="105"/>
      <c r="K92" s="95"/>
      <c r="L92" s="105"/>
      <c r="M92" s="95"/>
      <c r="N92" s="105"/>
      <c r="O92" s="95"/>
      <c r="P92" s="105"/>
    </row>
    <row r="93" spans="1:16" ht="14.25">
      <c r="A93" s="140"/>
      <c r="B93" s="145"/>
      <c r="C93" s="136"/>
      <c r="D93" s="6"/>
      <c r="E93" s="29"/>
      <c r="F93" s="31"/>
      <c r="G93" s="95"/>
      <c r="H93" s="105"/>
      <c r="I93" s="95"/>
      <c r="J93" s="105"/>
      <c r="K93" s="95"/>
      <c r="L93" s="105"/>
      <c r="M93" s="95"/>
      <c r="N93" s="105"/>
      <c r="O93" s="95"/>
      <c r="P93" s="105"/>
    </row>
    <row r="94" spans="1:16" ht="14.25">
      <c r="A94" s="140"/>
      <c r="B94" s="145"/>
      <c r="C94" s="136"/>
      <c r="D94" s="6"/>
      <c r="E94" s="29"/>
      <c r="F94" s="31"/>
      <c r="G94" s="95"/>
      <c r="H94" s="105"/>
      <c r="I94" s="95"/>
      <c r="J94" s="105"/>
      <c r="K94" s="95"/>
      <c r="L94" s="105"/>
      <c r="M94" s="95"/>
      <c r="N94" s="105"/>
      <c r="O94" s="95"/>
      <c r="P94" s="105"/>
    </row>
    <row r="95" spans="1:16" ht="14.25">
      <c r="A95" s="140"/>
      <c r="B95" s="145"/>
      <c r="C95" s="136"/>
      <c r="D95" s="6"/>
      <c r="E95" s="29"/>
      <c r="F95" s="31"/>
      <c r="G95" s="95"/>
      <c r="H95" s="105"/>
      <c r="I95" s="95"/>
      <c r="J95" s="105"/>
      <c r="K95" s="95"/>
      <c r="L95" s="105"/>
      <c r="M95" s="95"/>
      <c r="N95" s="105"/>
      <c r="O95" s="95"/>
      <c r="P95" s="105"/>
    </row>
    <row r="96" spans="1:16" ht="14.25">
      <c r="A96" s="140"/>
      <c r="B96" s="145"/>
      <c r="C96" s="136"/>
      <c r="D96" s="6"/>
      <c r="E96" s="29"/>
      <c r="F96" s="31"/>
      <c r="G96" s="95"/>
      <c r="H96" s="105"/>
      <c r="I96" s="95"/>
      <c r="J96" s="105"/>
      <c r="K96" s="95"/>
      <c r="L96" s="105"/>
      <c r="M96" s="95"/>
      <c r="N96" s="105"/>
      <c r="O96" s="95"/>
      <c r="P96" s="105"/>
    </row>
    <row r="97" spans="1:16" ht="14.25">
      <c r="A97" s="140"/>
      <c r="B97" s="145"/>
      <c r="C97" s="136"/>
      <c r="D97" s="6"/>
      <c r="E97" s="29"/>
      <c r="F97" s="31"/>
      <c r="G97" s="95"/>
      <c r="H97" s="105"/>
      <c r="I97" s="95"/>
      <c r="J97" s="105"/>
      <c r="K97" s="95"/>
      <c r="L97" s="105"/>
      <c r="M97" s="95"/>
      <c r="N97" s="105"/>
      <c r="O97" s="95"/>
      <c r="P97" s="105"/>
    </row>
    <row r="98" spans="1:16" ht="14.25">
      <c r="A98" s="140"/>
      <c r="B98" s="145"/>
      <c r="C98" s="136"/>
      <c r="D98" s="6"/>
      <c r="E98" s="32"/>
      <c r="F98" s="31"/>
      <c r="G98" s="95"/>
      <c r="H98" s="105"/>
      <c r="I98" s="95"/>
      <c r="J98" s="105"/>
      <c r="K98" s="95"/>
      <c r="L98" s="105"/>
      <c r="M98" s="95"/>
      <c r="N98" s="105"/>
      <c r="O98" s="95"/>
      <c r="P98" s="105"/>
    </row>
    <row r="99" spans="1:16" ht="14.25">
      <c r="A99" s="140"/>
      <c r="B99" s="145"/>
      <c r="C99" s="136"/>
      <c r="D99" s="6"/>
      <c r="E99" s="32"/>
      <c r="F99" s="31"/>
      <c r="G99" s="95"/>
      <c r="H99" s="105"/>
      <c r="I99" s="95"/>
      <c r="J99" s="105"/>
      <c r="K99" s="95"/>
      <c r="L99" s="105"/>
      <c r="M99" s="95"/>
      <c r="N99" s="105"/>
      <c r="O99" s="95"/>
      <c r="P99" s="105"/>
    </row>
    <row r="100" spans="1:16" ht="14.25">
      <c r="A100" s="140"/>
      <c r="B100" s="145"/>
      <c r="C100" s="136"/>
      <c r="D100" s="6"/>
      <c r="E100" s="32"/>
      <c r="F100" s="31"/>
      <c r="G100" s="95"/>
      <c r="H100" s="105"/>
      <c r="I100" s="95"/>
      <c r="J100" s="105"/>
      <c r="K100" s="95"/>
      <c r="L100" s="105"/>
      <c r="M100" s="95"/>
      <c r="N100" s="105"/>
      <c r="O100" s="95"/>
      <c r="P100" s="105"/>
    </row>
    <row r="101" spans="1:16" ht="14.25">
      <c r="A101" s="140"/>
      <c r="B101" s="145"/>
      <c r="C101" s="136"/>
      <c r="D101" s="6"/>
      <c r="E101" s="32"/>
      <c r="F101" s="31"/>
      <c r="G101" s="95"/>
      <c r="H101" s="105"/>
      <c r="I101" s="95"/>
      <c r="J101" s="105"/>
      <c r="K101" s="95"/>
      <c r="L101" s="105"/>
      <c r="M101" s="95"/>
      <c r="N101" s="105"/>
      <c r="O101" s="95"/>
      <c r="P101" s="105"/>
    </row>
    <row r="102" spans="1:16" ht="14.25">
      <c r="A102" s="140"/>
      <c r="B102" s="145"/>
      <c r="C102" s="136"/>
      <c r="D102" s="6"/>
      <c r="E102" s="32"/>
      <c r="F102" s="31"/>
      <c r="G102" s="95"/>
      <c r="H102" s="105"/>
      <c r="I102" s="95"/>
      <c r="J102" s="105"/>
      <c r="K102" s="95"/>
      <c r="L102" s="105"/>
      <c r="M102" s="95"/>
      <c r="N102" s="105"/>
      <c r="O102" s="95"/>
      <c r="P102" s="105"/>
    </row>
    <row r="103" spans="1:16" ht="14.25">
      <c r="A103" s="140"/>
      <c r="B103" s="145"/>
      <c r="C103" s="136"/>
      <c r="D103" s="6"/>
      <c r="E103" s="32"/>
      <c r="F103" s="31"/>
      <c r="G103" s="95"/>
      <c r="H103" s="105"/>
      <c r="I103" s="95"/>
      <c r="J103" s="105"/>
      <c r="K103" s="95"/>
      <c r="L103" s="105"/>
      <c r="M103" s="95"/>
      <c r="N103" s="105"/>
      <c r="O103" s="95"/>
      <c r="P103" s="105"/>
    </row>
    <row r="104" spans="1:16" ht="14.25">
      <c r="A104" s="140"/>
      <c r="B104" s="145"/>
      <c r="C104" s="136"/>
      <c r="D104" s="6"/>
      <c r="E104" s="32"/>
      <c r="F104" s="33"/>
      <c r="G104" s="95"/>
      <c r="H104" s="105"/>
      <c r="I104" s="95"/>
      <c r="J104" s="105"/>
      <c r="K104" s="95"/>
      <c r="L104" s="105"/>
      <c r="M104" s="95"/>
      <c r="N104" s="105"/>
      <c r="O104" s="95"/>
      <c r="P104" s="105"/>
    </row>
    <row r="105" spans="1:16" ht="14.25">
      <c r="A105" s="140"/>
      <c r="B105" s="145"/>
      <c r="C105" s="136"/>
      <c r="D105" s="6"/>
      <c r="E105" s="32"/>
      <c r="F105" s="31"/>
      <c r="G105" s="95"/>
      <c r="H105" s="105"/>
      <c r="I105" s="95"/>
      <c r="J105" s="105"/>
      <c r="K105" s="95"/>
      <c r="L105" s="105"/>
      <c r="M105" s="95"/>
      <c r="N105" s="105"/>
      <c r="O105" s="95"/>
      <c r="P105" s="105"/>
    </row>
    <row r="106" spans="1:16">
      <c r="A106" s="57"/>
      <c r="B106" s="35"/>
      <c r="C106" s="36"/>
      <c r="D106" s="58"/>
      <c r="E106" s="32"/>
      <c r="F106" s="31"/>
      <c r="G106" s="95"/>
      <c r="H106" s="105"/>
      <c r="I106" s="95"/>
      <c r="J106" s="105"/>
      <c r="K106" s="95"/>
      <c r="L106" s="105"/>
      <c r="M106" s="95"/>
      <c r="N106" s="105"/>
      <c r="O106" s="95"/>
      <c r="P106" s="105"/>
    </row>
    <row r="107" spans="1:16" ht="13.5" thickBot="1">
      <c r="A107" s="34"/>
      <c r="B107" s="35"/>
      <c r="C107" s="36"/>
      <c r="D107" s="37"/>
      <c r="E107" s="32"/>
      <c r="F107" s="33"/>
      <c r="G107" s="109"/>
      <c r="H107" s="107"/>
      <c r="I107" s="109"/>
      <c r="J107" s="107"/>
      <c r="K107" s="109"/>
      <c r="L107" s="107"/>
      <c r="M107" s="109"/>
      <c r="N107" s="107"/>
      <c r="O107" s="109"/>
      <c r="P107" s="107"/>
    </row>
    <row r="108" spans="1:16" ht="13.5" thickTop="1">
      <c r="A108" s="126"/>
      <c r="B108" s="130" t="s">
        <v>18</v>
      </c>
      <c r="C108" s="131"/>
      <c r="D108" s="131"/>
      <c r="E108" s="132"/>
      <c r="F108" s="135">
        <f>SUBTOTAL(109,ScheduleA3467[Column6])</f>
        <v>0</v>
      </c>
      <c r="G108" s="133"/>
      <c r="H108" s="106">
        <f>SUM(H83:H106)</f>
        <v>0</v>
      </c>
      <c r="I108" s="108"/>
      <c r="J108" s="106">
        <f>SUM(J83:J106)</f>
        <v>0</v>
      </c>
      <c r="K108" s="108"/>
      <c r="L108" s="106">
        <f>SUM(L83:L106)</f>
        <v>0</v>
      </c>
      <c r="M108" s="108"/>
      <c r="N108" s="106">
        <f>SUM(N83:N106)</f>
        <v>0</v>
      </c>
      <c r="O108" s="108"/>
      <c r="P108" s="106">
        <f>SUM(P83:P106)</f>
        <v>0</v>
      </c>
    </row>
    <row r="109" spans="1:16">
      <c r="A109" s="38"/>
      <c r="B109" s="39" t="s">
        <v>29</v>
      </c>
      <c r="C109" s="38"/>
      <c r="D109" s="38"/>
      <c r="E109" s="40"/>
      <c r="F109" s="101">
        <f>ScheduleA3467[[#Totals],[Column6]]*0.103</f>
        <v>0</v>
      </c>
      <c r="G109" s="92"/>
      <c r="H109" s="93">
        <f>H108*0.103</f>
        <v>0</v>
      </c>
      <c r="I109" s="92"/>
      <c r="J109" s="93">
        <f>J108*0.103</f>
        <v>0</v>
      </c>
      <c r="K109" s="92"/>
      <c r="L109" s="93">
        <f>L108*0.103</f>
        <v>0</v>
      </c>
      <c r="M109" s="92"/>
      <c r="N109" s="93">
        <f>N108*0.103</f>
        <v>0</v>
      </c>
      <c r="O109" s="92"/>
      <c r="P109" s="93">
        <f>P108*0.102</f>
        <v>0</v>
      </c>
    </row>
    <row r="110" spans="1:16">
      <c r="A110" s="38"/>
      <c r="B110" s="39" t="s">
        <v>19</v>
      </c>
      <c r="C110" s="38"/>
      <c r="D110" s="38"/>
      <c r="E110" s="40"/>
      <c r="F110" s="101">
        <f>ScheduleA3467[[#Totals],[Column6]]+F109</f>
        <v>0</v>
      </c>
      <c r="G110" s="92"/>
      <c r="H110" s="93">
        <f>SUM(H108:H109)</f>
        <v>0</v>
      </c>
      <c r="I110" s="92"/>
      <c r="J110" s="93">
        <f>SUM(J108:J109)</f>
        <v>0</v>
      </c>
      <c r="K110" s="92"/>
      <c r="L110" s="93">
        <f>SUM(L108:L109)</f>
        <v>0</v>
      </c>
      <c r="M110" s="92"/>
      <c r="N110" s="93">
        <f>SUM(N108:N109)</f>
        <v>0</v>
      </c>
      <c r="O110" s="92"/>
      <c r="P110" s="93">
        <f>SUM(P108:P109)</f>
        <v>0</v>
      </c>
    </row>
    <row r="111" spans="1:16">
      <c r="A111" s="38"/>
      <c r="B111" s="39"/>
      <c r="C111" s="38"/>
      <c r="D111" s="38"/>
      <c r="E111" s="40"/>
      <c r="F111" s="41"/>
      <c r="G111" s="92"/>
      <c r="H111" s="94"/>
      <c r="I111" s="92"/>
      <c r="J111" s="94"/>
      <c r="K111" s="92"/>
      <c r="L111" s="94"/>
      <c r="M111" s="92"/>
      <c r="N111" s="94"/>
      <c r="O111" s="92"/>
      <c r="P111" s="94"/>
    </row>
    <row r="112" spans="1:16" ht="13.5" thickBot="1">
      <c r="A112" s="85" t="s">
        <v>26</v>
      </c>
      <c r="B112" s="82"/>
      <c r="C112" s="83"/>
      <c r="D112" s="83"/>
      <c r="E112" s="83"/>
      <c r="F112" s="84"/>
      <c r="G112" s="83"/>
      <c r="H112" s="84"/>
      <c r="I112" s="83"/>
      <c r="J112" s="84"/>
      <c r="K112" s="83"/>
      <c r="L112" s="84"/>
      <c r="M112" s="83"/>
      <c r="N112" s="84"/>
      <c r="O112" s="83"/>
      <c r="P112" s="84"/>
    </row>
    <row r="113" spans="1:16" ht="14.25">
      <c r="A113" s="140"/>
      <c r="B113" s="145"/>
      <c r="C113" s="161"/>
      <c r="D113" s="86"/>
      <c r="E113" s="41"/>
      <c r="F113" s="41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1:16" ht="14.25">
      <c r="A114" s="140"/>
      <c r="B114" s="145"/>
      <c r="C114" s="141"/>
      <c r="D114" s="87"/>
      <c r="E114" s="41"/>
      <c r="F114" s="41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1:16" ht="14.25">
      <c r="A115" s="140"/>
      <c r="B115" s="163"/>
      <c r="C115" s="141"/>
      <c r="D115" s="87"/>
      <c r="E115" s="41"/>
      <c r="F115" s="41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1:16" ht="14.25">
      <c r="A116" s="140"/>
      <c r="B116" s="145"/>
      <c r="C116" s="141"/>
      <c r="D116" s="87"/>
      <c r="E116" s="41"/>
      <c r="F116" s="41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1:16" ht="14.25">
      <c r="A117" s="140"/>
      <c r="B117" s="145"/>
      <c r="C117" s="141"/>
      <c r="D117" s="87"/>
      <c r="E117" s="41"/>
      <c r="F117" s="41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1:16" ht="14.25">
      <c r="A118" s="140"/>
      <c r="B118" s="145"/>
      <c r="C118" s="141"/>
      <c r="D118" s="87"/>
      <c r="E118" s="41"/>
      <c r="F118" s="41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1:16" ht="14.25">
      <c r="A119" s="140"/>
      <c r="B119" s="145"/>
      <c r="C119" s="162"/>
      <c r="D119" s="88"/>
      <c r="E119" s="41"/>
      <c r="F119" s="41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1:16" ht="14.25">
      <c r="A120" s="140"/>
      <c r="B120" s="145"/>
      <c r="C120" s="141"/>
      <c r="D120" s="87"/>
      <c r="E120" s="41"/>
      <c r="F120" s="41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1:16" ht="14.25">
      <c r="A121" s="140"/>
      <c r="B121" s="145"/>
      <c r="C121" s="141"/>
      <c r="D121" s="87"/>
      <c r="E121" s="41"/>
      <c r="F121" s="41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1:16" ht="14.25">
      <c r="A122" s="140"/>
      <c r="B122" s="145"/>
      <c r="C122" s="162"/>
      <c r="D122" s="88"/>
      <c r="E122" s="41"/>
      <c r="F122" s="41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1:16" ht="14.25">
      <c r="A123" s="140"/>
      <c r="B123" s="160"/>
      <c r="C123" s="141"/>
      <c r="D123" s="87"/>
      <c r="E123" s="41"/>
      <c r="F123" s="41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1:16" ht="14.25">
      <c r="A124" s="140"/>
      <c r="B124" s="145"/>
      <c r="C124" s="141"/>
      <c r="D124" s="87"/>
      <c r="E124" s="41"/>
      <c r="F124" s="41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1:16" ht="14.25">
      <c r="A125" s="140"/>
      <c r="B125" s="160"/>
      <c r="C125" s="141"/>
      <c r="D125" s="89"/>
      <c r="E125" s="41"/>
      <c r="F125" s="41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1:16" ht="14.25">
      <c r="A126" s="140"/>
      <c r="B126" s="145"/>
      <c r="C126" s="141"/>
      <c r="D126" s="89"/>
      <c r="E126" s="41"/>
      <c r="F126" s="41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1:16" ht="14.25">
      <c r="A127" s="140"/>
      <c r="B127" s="145"/>
      <c r="C127" s="141"/>
      <c r="D127" s="89"/>
      <c r="E127" s="41"/>
      <c r="F127" s="41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1:16" ht="14.25">
      <c r="A128" s="140"/>
      <c r="B128" s="145"/>
      <c r="C128" s="141"/>
      <c r="D128" s="89"/>
      <c r="E128" s="41"/>
      <c r="F128" s="41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1:16" ht="14.25">
      <c r="A129" s="140"/>
      <c r="B129" s="145"/>
      <c r="C129" s="141"/>
      <c r="D129" s="89"/>
      <c r="E129" s="41"/>
      <c r="F129" s="41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1:16" ht="14.25">
      <c r="A130" s="140"/>
      <c r="B130" s="145"/>
      <c r="C130" s="141"/>
      <c r="D130" s="89"/>
      <c r="E130" s="41"/>
      <c r="F130" s="41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1:16" ht="14.25">
      <c r="A131" s="140"/>
      <c r="B131" s="145"/>
      <c r="C131" s="141"/>
      <c r="D131" s="89"/>
      <c r="E131" s="41"/>
      <c r="F131" s="41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1:16" ht="14.25">
      <c r="A132" s="140"/>
      <c r="B132" s="145"/>
      <c r="C132" s="141"/>
      <c r="D132" s="89"/>
      <c r="E132" s="41"/>
      <c r="F132" s="41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1:16" ht="14.25">
      <c r="A133" s="140"/>
      <c r="B133" s="145"/>
      <c r="C133" s="141"/>
      <c r="D133" s="89"/>
      <c r="E133" s="41"/>
      <c r="F133" s="41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1:16" ht="14.25">
      <c r="A134" s="140"/>
      <c r="B134" s="145"/>
      <c r="C134" s="162"/>
      <c r="D134" s="90"/>
      <c r="E134" s="41"/>
      <c r="F134" s="41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1:16" ht="14.25">
      <c r="A135" s="140"/>
      <c r="B135" s="145"/>
      <c r="C135" s="141"/>
      <c r="D135" s="89"/>
      <c r="E135" s="41"/>
      <c r="F135" s="41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1:16" ht="14.25">
      <c r="A136" s="140"/>
      <c r="B136" s="145"/>
      <c r="C136" s="141"/>
      <c r="D136" s="89"/>
      <c r="E136" s="41"/>
      <c r="F136" s="41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1:16" ht="14.25">
      <c r="A137" s="140"/>
      <c r="B137" s="145"/>
      <c r="C137" s="162"/>
      <c r="D137" s="90"/>
      <c r="E137" s="41"/>
      <c r="F137" s="41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1:16" ht="14.25">
      <c r="A138" s="140"/>
      <c r="B138" s="145"/>
      <c r="C138" s="162"/>
      <c r="D138" s="90"/>
      <c r="E138" s="41"/>
      <c r="F138" s="41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1:16" ht="14.25">
      <c r="A139" s="140"/>
      <c r="B139" s="145"/>
      <c r="C139" s="162"/>
      <c r="D139" s="90"/>
      <c r="E139" s="41"/>
      <c r="F139" s="41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1:16" ht="14.25">
      <c r="A140" s="140"/>
      <c r="B140" s="145"/>
      <c r="C140" s="162"/>
      <c r="D140" s="90"/>
      <c r="E140" s="41"/>
      <c r="F140" s="41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1:16" ht="14.25">
      <c r="A141" s="140"/>
      <c r="B141" s="145"/>
      <c r="C141" s="162"/>
      <c r="D141" s="90"/>
      <c r="E141" s="41"/>
      <c r="F141" s="41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1:16" ht="14.25">
      <c r="A142" s="140"/>
      <c r="B142" s="145"/>
      <c r="C142" s="162"/>
      <c r="D142" s="90"/>
      <c r="E142" s="41"/>
      <c r="F142" s="41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1:16" ht="14.25">
      <c r="A143" s="140"/>
      <c r="B143" s="145"/>
      <c r="C143" s="162"/>
      <c r="D143" s="90"/>
      <c r="E143" s="41"/>
      <c r="F143" s="41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1:16" ht="14.25">
      <c r="A144" s="140"/>
      <c r="B144" s="145"/>
      <c r="C144" s="162"/>
      <c r="D144" s="90"/>
      <c r="E144" s="41"/>
      <c r="F144" s="41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1:16" ht="14.25">
      <c r="A145" s="140"/>
      <c r="B145" s="145"/>
      <c r="C145" s="141"/>
      <c r="D145" s="89"/>
      <c r="E145" s="41"/>
      <c r="F145" s="41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1:16" ht="14.25">
      <c r="A146" s="140"/>
      <c r="B146" s="145"/>
      <c r="C146" s="141"/>
      <c r="D146" s="89"/>
      <c r="E146" s="41"/>
      <c r="F146" s="41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1:16" ht="14.25">
      <c r="A147" s="140"/>
      <c r="B147" s="145"/>
      <c r="C147" s="141"/>
      <c r="D147" s="89"/>
      <c r="E147" s="41"/>
      <c r="F147" s="41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1:16" ht="14.25">
      <c r="A148" s="140"/>
      <c r="B148" s="145"/>
      <c r="C148" s="162"/>
      <c r="D148" s="90"/>
      <c r="E148" s="41"/>
      <c r="F148" s="41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1:16" ht="14.25">
      <c r="A149" s="140"/>
      <c r="B149" s="145"/>
      <c r="C149" s="162"/>
      <c r="D149" s="90"/>
      <c r="E149" s="41"/>
      <c r="F149" s="41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1:16" ht="14.25">
      <c r="A150" s="140"/>
      <c r="B150" s="145"/>
      <c r="C150" s="162"/>
      <c r="D150" s="90"/>
      <c r="E150" s="41"/>
      <c r="F150" s="41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1:16" ht="14.25">
      <c r="A151" s="140"/>
      <c r="B151" s="145"/>
      <c r="C151" s="162"/>
      <c r="D151" s="90"/>
      <c r="E151" s="41"/>
      <c r="F151" s="41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1:16" ht="14.25">
      <c r="A152" s="140"/>
      <c r="B152" s="145"/>
      <c r="C152" s="162"/>
      <c r="D152" s="90"/>
      <c r="E152" s="41"/>
      <c r="F152" s="41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1:16" ht="14.25">
      <c r="A153" s="140"/>
      <c r="B153" s="145"/>
      <c r="C153" s="141"/>
      <c r="D153" s="89"/>
      <c r="E153" s="41"/>
      <c r="F153" s="41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1:16" ht="14.25">
      <c r="A154" s="140"/>
      <c r="B154" s="145"/>
      <c r="C154" s="141"/>
      <c r="D154" s="89"/>
      <c r="E154" s="41"/>
      <c r="F154" s="41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1:16" ht="14.25">
      <c r="A155" s="140"/>
      <c r="B155" s="145"/>
      <c r="C155" s="141"/>
      <c r="D155" s="89"/>
      <c r="E155" s="41"/>
      <c r="F155" s="41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1:16" ht="14.25">
      <c r="A156" s="140"/>
      <c r="B156" s="145"/>
      <c r="C156" s="141"/>
      <c r="D156" s="89"/>
      <c r="E156" s="41"/>
      <c r="F156" s="41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1:16" ht="14.25">
      <c r="A157" s="140"/>
      <c r="B157" s="145"/>
      <c r="C157" s="162"/>
      <c r="D157" s="90"/>
      <c r="E157" s="41"/>
      <c r="F157" s="41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1:16" ht="14.25">
      <c r="A158" s="140"/>
      <c r="B158" s="145"/>
      <c r="C158" s="141"/>
      <c r="D158" s="89"/>
      <c r="E158" s="41"/>
      <c r="F158" s="41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1:16" ht="14.25">
      <c r="A159" s="140"/>
      <c r="B159" s="145"/>
      <c r="C159" s="141"/>
      <c r="D159" s="89"/>
      <c r="E159" s="41"/>
      <c r="F159" s="41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1:16" ht="14.25">
      <c r="A160" s="140"/>
      <c r="B160" s="145"/>
      <c r="C160" s="141"/>
      <c r="D160" s="89"/>
      <c r="E160" s="41"/>
      <c r="F160" s="41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1:16" ht="14.25">
      <c r="A161" s="140"/>
      <c r="B161" s="145"/>
      <c r="C161" s="141"/>
      <c r="D161" s="89"/>
      <c r="E161" s="41"/>
      <c r="F161" s="41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1:16" ht="13.5" thickBot="1">
      <c r="A162" s="38"/>
      <c r="B162" s="39"/>
      <c r="C162" s="38"/>
      <c r="D162" s="38"/>
      <c r="E162" s="118"/>
      <c r="F162" s="119"/>
      <c r="G162" s="120"/>
      <c r="H162" s="121"/>
      <c r="I162" s="120"/>
      <c r="J162" s="121"/>
      <c r="K162" s="120"/>
      <c r="L162" s="121"/>
      <c r="M162" s="120"/>
      <c r="N162" s="121"/>
      <c r="O162" s="120"/>
      <c r="P162" s="121"/>
    </row>
    <row r="163" spans="1:16" ht="13.5" thickTop="1">
      <c r="A163" s="38"/>
      <c r="B163" s="51" t="s">
        <v>18</v>
      </c>
      <c r="C163" s="38"/>
      <c r="D163" s="38"/>
      <c r="E163" s="115"/>
      <c r="F163" s="117">
        <f>SUM(F113:F162)</f>
        <v>0</v>
      </c>
      <c r="G163" s="111"/>
      <c r="H163" s="112">
        <f>SUM(H113:H162)</f>
        <v>0</v>
      </c>
      <c r="I163" s="111"/>
      <c r="J163" s="112">
        <f>SUM(J113:J162)</f>
        <v>0</v>
      </c>
      <c r="K163" s="111"/>
      <c r="L163" s="112">
        <f>SUM(L113:L162)</f>
        <v>0</v>
      </c>
      <c r="M163" s="111"/>
      <c r="N163" s="112">
        <f>SUM(N113:N162)</f>
        <v>0</v>
      </c>
      <c r="O163" s="111"/>
      <c r="P163" s="112">
        <f>SUM(P113:P162)</f>
        <v>0</v>
      </c>
    </row>
    <row r="164" spans="1:16">
      <c r="A164" s="38"/>
      <c r="B164" s="39" t="s">
        <v>20</v>
      </c>
      <c r="C164" s="38"/>
      <c r="D164" s="38"/>
      <c r="E164" s="40"/>
      <c r="F164" s="91">
        <f>F163*0.102</f>
        <v>0</v>
      </c>
      <c r="G164" s="92"/>
      <c r="H164" s="93">
        <f>H163*0.102</f>
        <v>0</v>
      </c>
      <c r="I164" s="92"/>
      <c r="J164" s="93">
        <f>J163*0.102</f>
        <v>0</v>
      </c>
      <c r="K164" s="92"/>
      <c r="L164" s="93">
        <f>L163*0.102</f>
        <v>0</v>
      </c>
      <c r="M164" s="92"/>
      <c r="N164" s="93">
        <f>N163*0.102</f>
        <v>0</v>
      </c>
      <c r="O164" s="92"/>
      <c r="P164" s="93">
        <f>P163*0.102</f>
        <v>0</v>
      </c>
    </row>
    <row r="165" spans="1:16">
      <c r="A165" s="38"/>
      <c r="B165" s="39" t="s">
        <v>19</v>
      </c>
      <c r="C165" s="38"/>
      <c r="D165" s="38"/>
      <c r="E165" s="40"/>
      <c r="F165" s="91">
        <f>SUM(F163:F164)</f>
        <v>0</v>
      </c>
      <c r="G165" s="92"/>
      <c r="H165" s="93">
        <f>SUM(H163:H164)</f>
        <v>0</v>
      </c>
      <c r="I165" s="92"/>
      <c r="J165" s="93">
        <f>SUM(J163:J164)</f>
        <v>0</v>
      </c>
      <c r="K165" s="92"/>
      <c r="L165" s="93">
        <f>SUM(L163:L164)</f>
        <v>0</v>
      </c>
      <c r="M165" s="92"/>
      <c r="N165" s="93">
        <f>SUM(N163:N164)</f>
        <v>0</v>
      </c>
      <c r="O165" s="92"/>
      <c r="P165" s="93">
        <f>SUM(P163:P164)</f>
        <v>0</v>
      </c>
    </row>
    <row r="166" spans="1:16">
      <c r="A166" s="38"/>
      <c r="B166" s="39"/>
      <c r="C166" s="38"/>
      <c r="D166" s="38"/>
      <c r="E166" s="40"/>
      <c r="F166" s="41"/>
      <c r="G166" s="92"/>
      <c r="H166" s="94"/>
      <c r="I166" s="92"/>
      <c r="J166" s="94"/>
      <c r="K166" s="92"/>
      <c r="L166" s="94"/>
      <c r="M166" s="92"/>
      <c r="N166" s="94"/>
      <c r="O166" s="92"/>
      <c r="P166" s="94"/>
    </row>
    <row r="167" spans="1:16">
      <c r="A167" s="38"/>
      <c r="B167" s="39"/>
      <c r="C167" s="38"/>
      <c r="D167" s="38"/>
      <c r="E167" s="40"/>
      <c r="F167" s="41"/>
      <c r="G167" s="92"/>
      <c r="H167" s="94"/>
      <c r="I167" s="92"/>
      <c r="J167" s="94"/>
      <c r="K167" s="92"/>
      <c r="L167" s="94"/>
      <c r="M167" s="92"/>
      <c r="N167" s="94"/>
      <c r="O167" s="92"/>
      <c r="P167" s="94"/>
    </row>
    <row r="168" spans="1:16">
      <c r="A168" s="38"/>
      <c r="B168" s="39"/>
      <c r="C168" s="38"/>
      <c r="D168" s="38"/>
      <c r="E168" s="40"/>
      <c r="F168" s="41"/>
      <c r="G168" s="92"/>
      <c r="H168" s="94"/>
      <c r="I168" s="92"/>
      <c r="J168" s="94"/>
      <c r="K168" s="92"/>
      <c r="L168" s="94"/>
      <c r="M168" s="92"/>
      <c r="N168" s="94"/>
      <c r="O168" s="92"/>
      <c r="P168" s="94"/>
    </row>
    <row r="169" spans="1:16">
      <c r="A169" s="38"/>
      <c r="B169" s="38"/>
      <c r="C169" s="38"/>
      <c r="D169" s="38"/>
      <c r="E169" s="40"/>
      <c r="F169" s="41"/>
      <c r="G169" s="92"/>
      <c r="H169" s="94"/>
      <c r="I169" s="92"/>
      <c r="J169" s="94"/>
      <c r="K169" s="92"/>
      <c r="L169" s="94"/>
      <c r="M169" s="92"/>
      <c r="N169" s="94"/>
      <c r="O169" s="92"/>
      <c r="P169" s="94"/>
    </row>
    <row r="170" spans="1:16">
      <c r="A170" s="59"/>
      <c r="B170" s="137" t="s">
        <v>23</v>
      </c>
      <c r="C170" s="60"/>
      <c r="D170" s="61"/>
      <c r="E170" s="62"/>
      <c r="F170" s="63">
        <f>F164+F109</f>
        <v>0</v>
      </c>
      <c r="G170" s="62"/>
      <c r="H170" s="63">
        <f>H164+H109</f>
        <v>0</v>
      </c>
      <c r="I170" s="62"/>
      <c r="J170" s="63">
        <f>J164+J109</f>
        <v>0</v>
      </c>
      <c r="K170" s="62"/>
      <c r="L170" s="63">
        <f>L164+L109</f>
        <v>0</v>
      </c>
      <c r="M170" s="62"/>
      <c r="N170" s="63">
        <f>N164+N109</f>
        <v>0</v>
      </c>
      <c r="O170" s="62"/>
      <c r="P170" s="63">
        <f>P164+P109</f>
        <v>0</v>
      </c>
    </row>
    <row r="171" spans="1:16">
      <c r="A171" s="64"/>
      <c r="B171" s="65"/>
      <c r="C171" s="66"/>
      <c r="D171" s="67"/>
      <c r="E171" s="68"/>
      <c r="F171" s="69"/>
      <c r="G171" s="96"/>
      <c r="H171" s="95"/>
      <c r="I171" s="96"/>
      <c r="J171" s="95"/>
      <c r="K171" s="96"/>
      <c r="L171" s="95"/>
      <c r="M171" s="96"/>
      <c r="N171" s="95"/>
      <c r="O171" s="96"/>
      <c r="P171" s="95"/>
    </row>
    <row r="172" spans="1:16">
      <c r="A172" s="70"/>
      <c r="B172" s="71" t="s">
        <v>11</v>
      </c>
      <c r="C172" s="72"/>
      <c r="D172" s="67"/>
      <c r="E172" s="73"/>
      <c r="F172" s="74">
        <f>F165+F110+ScheduleA346[[#Totals],[Column6]]+F40</f>
        <v>0</v>
      </c>
      <c r="G172" s="97"/>
      <c r="H172" s="98">
        <f>SUM(H174+H170)</f>
        <v>0</v>
      </c>
      <c r="I172" s="97"/>
      <c r="J172" s="98">
        <f>J174+J170</f>
        <v>0</v>
      </c>
      <c r="K172" s="97"/>
      <c r="L172" s="98">
        <f>L174+L170</f>
        <v>0</v>
      </c>
      <c r="M172" s="97"/>
      <c r="N172" s="98">
        <f>N174+N170</f>
        <v>0</v>
      </c>
      <c r="O172" s="97"/>
      <c r="P172" s="98">
        <f>P174+P170</f>
        <v>0</v>
      </c>
    </row>
    <row r="173" spans="1:16">
      <c r="A173" s="70"/>
      <c r="B173" s="71"/>
      <c r="C173" s="72"/>
      <c r="D173" s="67"/>
      <c r="E173" s="73"/>
      <c r="F173" s="74"/>
      <c r="G173" s="97"/>
      <c r="H173" s="98"/>
      <c r="I173" s="97"/>
      <c r="J173" s="98"/>
      <c r="K173" s="97"/>
      <c r="L173" s="98"/>
      <c r="M173" s="97"/>
      <c r="N173" s="98"/>
      <c r="O173" s="97"/>
      <c r="P173" s="98"/>
    </row>
    <row r="174" spans="1:16">
      <c r="A174" s="70"/>
      <c r="B174" s="71" t="s">
        <v>12</v>
      </c>
      <c r="C174" s="72"/>
      <c r="D174" s="67"/>
      <c r="E174" s="73"/>
      <c r="F174" s="74">
        <f>F163+ScheduleA3467[[#Totals],[Column6]]+ScheduleA346[[#Totals],[Column6]]+F40</f>
        <v>0</v>
      </c>
      <c r="G174" s="97"/>
      <c r="H174" s="98">
        <f>SUM(H163,H108,H80,H40)</f>
        <v>0</v>
      </c>
      <c r="I174" s="97"/>
      <c r="J174" s="98">
        <f>SUM(J163,J108,J80,J40)</f>
        <v>0</v>
      </c>
      <c r="K174" s="97"/>
      <c r="L174" s="98">
        <f>SUM(L163,L108,L80,L40)</f>
        <v>0</v>
      </c>
      <c r="M174" s="97"/>
      <c r="N174" s="98">
        <f>SUM(N163,N108,N80,N40)</f>
        <v>0</v>
      </c>
      <c r="O174" s="97"/>
      <c r="P174" s="98">
        <f>SUM(P163,P108,P80,P40)</f>
        <v>0</v>
      </c>
    </row>
    <row r="175" spans="1:16">
      <c r="A175" s="70"/>
      <c r="B175" s="71"/>
      <c r="C175" s="72"/>
      <c r="D175" s="67"/>
      <c r="E175" s="73"/>
      <c r="F175" s="74"/>
      <c r="G175" s="97"/>
      <c r="H175" s="98"/>
      <c r="I175" s="97"/>
      <c r="J175" s="98"/>
      <c r="K175" s="97"/>
      <c r="L175" s="98"/>
      <c r="M175" s="97"/>
      <c r="N175" s="98"/>
      <c r="O175" s="97"/>
      <c r="P175" s="98"/>
    </row>
    <row r="176" spans="1:16">
      <c r="A176" s="64"/>
      <c r="B176" s="75" t="s">
        <v>13</v>
      </c>
      <c r="C176" s="66"/>
      <c r="D176" s="76"/>
      <c r="E176" s="68"/>
      <c r="F176" s="74">
        <f>F174</f>
        <v>0</v>
      </c>
      <c r="G176" s="96"/>
      <c r="H176" s="98">
        <f>H174</f>
        <v>0</v>
      </c>
      <c r="I176" s="96"/>
      <c r="J176" s="98">
        <f>J174</f>
        <v>0</v>
      </c>
      <c r="K176" s="96"/>
      <c r="L176" s="98">
        <f>L174</f>
        <v>0</v>
      </c>
      <c r="M176" s="96"/>
      <c r="N176" s="98">
        <f>N174</f>
        <v>0</v>
      </c>
      <c r="O176" s="96"/>
      <c r="P176" s="98">
        <f>P174</f>
        <v>0</v>
      </c>
    </row>
    <row r="178" spans="1:6" ht="15" customHeight="1">
      <c r="A178" s="243" t="s">
        <v>16</v>
      </c>
      <c r="B178" s="244"/>
      <c r="C178" s="244"/>
      <c r="D178" s="244"/>
      <c r="E178" s="77">
        <v>0.2</v>
      </c>
      <c r="F178" s="78">
        <f>F174*20%</f>
        <v>0</v>
      </c>
    </row>
  </sheetData>
  <mergeCells count="13">
    <mergeCell ref="E5:F5"/>
    <mergeCell ref="E6:F6"/>
    <mergeCell ref="A178:D178"/>
    <mergeCell ref="G5:H5"/>
    <mergeCell ref="G6:H6"/>
    <mergeCell ref="O5:P5"/>
    <mergeCell ref="O6:P6"/>
    <mergeCell ref="I5:J5"/>
    <mergeCell ref="I6:J6"/>
    <mergeCell ref="K5:L5"/>
    <mergeCell ref="K6:L6"/>
    <mergeCell ref="M5:N5"/>
    <mergeCell ref="M6:N6"/>
  </mergeCells>
  <printOptions gridLines="1"/>
  <pageMargins left="0.7" right="0.7" top="0.75" bottom="0.75" header="0.3" footer="0.3"/>
  <pageSetup paperSize="5" orientation="landscape" r:id="rId1"/>
  <colBreaks count="1" manualBreakCount="1">
    <brk id="8" max="177" man="1"/>
  </colBreaks>
  <ignoredErrors>
    <ignoredError sqref="G39" calculatedColumn="1"/>
  </ignoredErrors>
  <legacy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 3 Schedule Construction Type</vt:lpstr>
      <vt:lpstr>' 3 Schedule Construction Type'!Print_Area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DeJarlais, Dawn</dc:creator>
  <cp:lastModifiedBy>Mitchell, Merry</cp:lastModifiedBy>
  <cp:lastPrinted>2018-02-14T16:59:11Z</cp:lastPrinted>
  <dcterms:created xsi:type="dcterms:W3CDTF">2017-05-26T22:25:23Z</dcterms:created>
  <dcterms:modified xsi:type="dcterms:W3CDTF">2023-11-28T20:33:55Z</dcterms:modified>
</cp:coreProperties>
</file>